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20490" windowHeight="7215" tabRatio="706"/>
  </bookViews>
  <sheets>
    <sheet name="Planilha" sheetId="2" r:id="rId1"/>
    <sheet name="RESUMO" sheetId="3" r:id="rId2"/>
    <sheet name="CRONOGRAMA" sheetId="4" r:id="rId3"/>
    <sheet name="BDI" sheetId="18" r:id="rId4"/>
  </sheets>
  <definedNames>
    <definedName name="_xlnm.Print_Area" localSheetId="3">BDI!$A$1:$E$34</definedName>
    <definedName name="_xlnm.Print_Area" localSheetId="2">CRONOGRAMA!$A$1:$V$91</definedName>
    <definedName name="_xlnm.Print_Area" localSheetId="0">Planilha!$A$1:$G$412</definedName>
    <definedName name="_xlnm.Print_Area" localSheetId="1">RESUMO!$A$1:$E$70</definedName>
    <definedName name="_xlnm.Print_Titles" localSheetId="2">CRONOGRAMA!$A:$C,CRONOGRAMA!$1:$7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V80" i="4" l="1"/>
  <c r="V78" i="4"/>
  <c r="V76" i="4"/>
  <c r="V74" i="4"/>
  <c r="V72" i="4"/>
  <c r="V70" i="4"/>
  <c r="V68" i="4"/>
  <c r="V66" i="4"/>
  <c r="V64" i="4"/>
  <c r="V62" i="4"/>
  <c r="V60" i="4"/>
  <c r="V58" i="4"/>
  <c r="V56" i="4"/>
  <c r="V54" i="4"/>
  <c r="V50" i="4"/>
  <c r="V48" i="4"/>
  <c r="V44" i="4"/>
  <c r="V18" i="4"/>
  <c r="V16" i="4"/>
  <c r="V14" i="4"/>
  <c r="V10" i="4"/>
  <c r="G388" i="2" l="1"/>
  <c r="D11" i="18" l="1"/>
  <c r="G21" i="2" l="1"/>
  <c r="G397" i="2" l="1"/>
  <c r="G396" i="2" s="1"/>
  <c r="G394" i="2"/>
  <c r="G393" i="2"/>
  <c r="G392" i="2"/>
  <c r="G391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5" i="2"/>
  <c r="G324" i="2"/>
  <c r="G323" i="2"/>
  <c r="G322" i="2"/>
  <c r="G321" i="2"/>
  <c r="G318" i="2"/>
  <c r="G317" i="2" s="1"/>
  <c r="G315" i="2"/>
  <c r="G314" i="2"/>
  <c r="G313" i="2"/>
  <c r="G312" i="2"/>
  <c r="G311" i="2"/>
  <c r="G310" i="2"/>
  <c r="G309" i="2"/>
  <c r="G308" i="2"/>
  <c r="G305" i="2"/>
  <c r="G304" i="2"/>
  <c r="G303" i="2"/>
  <c r="G302" i="2"/>
  <c r="G301" i="2"/>
  <c r="G300" i="2"/>
  <c r="G299" i="2"/>
  <c r="G298" i="2"/>
  <c r="G297" i="2"/>
  <c r="G296" i="2"/>
  <c r="G293" i="2"/>
  <c r="G292" i="2"/>
  <c r="G291" i="2"/>
  <c r="G288" i="2"/>
  <c r="G287" i="2" s="1"/>
  <c r="G285" i="2"/>
  <c r="G284" i="2"/>
  <c r="G279" i="2"/>
  <c r="G278" i="2"/>
  <c r="G277" i="2"/>
  <c r="G276" i="2"/>
  <c r="G275" i="2"/>
  <c r="G274" i="2"/>
  <c r="G273" i="2"/>
  <c r="G272" i="2"/>
  <c r="G271" i="2"/>
  <c r="G268" i="2"/>
  <c r="G267" i="2"/>
  <c r="G264" i="2"/>
  <c r="G263" i="2"/>
  <c r="G262" i="2"/>
  <c r="G372" i="2" l="1"/>
  <c r="H388" i="2" s="1"/>
  <c r="G327" i="2"/>
  <c r="G390" i="2"/>
  <c r="G307" i="2"/>
  <c r="G295" i="2"/>
  <c r="G283" i="2"/>
  <c r="H285" i="2" s="1"/>
  <c r="G266" i="2"/>
  <c r="G320" i="2"/>
  <c r="H318" i="2"/>
  <c r="G290" i="2"/>
  <c r="H385" i="2" l="1"/>
  <c r="H325" i="2"/>
  <c r="H305" i="2"/>
  <c r="H378" i="2"/>
  <c r="H297" i="2"/>
  <c r="H296" i="2"/>
  <c r="H304" i="2"/>
  <c r="H339" i="2"/>
  <c r="H292" i="2"/>
  <c r="H346" i="2"/>
  <c r="H299" i="2"/>
  <c r="H392" i="2"/>
  <c r="H301" i="2"/>
  <c r="H310" i="2"/>
  <c r="H324" i="2"/>
  <c r="H303" i="2"/>
  <c r="H364" i="2"/>
  <c r="H302" i="2"/>
  <c r="H300" i="2"/>
  <c r="H391" i="2"/>
  <c r="H344" i="2"/>
  <c r="H343" i="2"/>
  <c r="H367" i="2"/>
  <c r="H354" i="2"/>
  <c r="H298" i="2"/>
  <c r="H351" i="2"/>
  <c r="H330" i="2"/>
  <c r="H341" i="2"/>
  <c r="H342" i="2"/>
  <c r="H365" i="2"/>
  <c r="H357" i="2"/>
  <c r="H331" i="2"/>
  <c r="H348" i="2"/>
  <c r="H355" i="2"/>
  <c r="H352" i="2"/>
  <c r="H363" i="2"/>
  <c r="H350" i="2"/>
  <c r="H323" i="2"/>
  <c r="H329" i="2"/>
  <c r="H328" i="2"/>
  <c r="H368" i="2"/>
  <c r="H394" i="2"/>
  <c r="H313" i="2"/>
  <c r="H267" i="2"/>
  <c r="H381" i="2"/>
  <c r="H377" i="2"/>
  <c r="H284" i="2"/>
  <c r="H360" i="2"/>
  <c r="H335" i="2"/>
  <c r="H333" i="2"/>
  <c r="H338" i="2"/>
  <c r="H340" i="2"/>
  <c r="H358" i="2"/>
  <c r="H314" i="2"/>
  <c r="H379" i="2"/>
  <c r="H268" i="2"/>
  <c r="H353" i="2"/>
  <c r="H336" i="2"/>
  <c r="H332" i="2"/>
  <c r="H349" i="2"/>
  <c r="H334" i="2"/>
  <c r="H382" i="2"/>
  <c r="H373" i="2"/>
  <c r="H309" i="2"/>
  <c r="H384" i="2"/>
  <c r="H383" i="2"/>
  <c r="H387" i="2"/>
  <c r="H311" i="2"/>
  <c r="H345" i="2"/>
  <c r="H366" i="2"/>
  <c r="H370" i="2"/>
  <c r="H369" i="2"/>
  <c r="H347" i="2"/>
  <c r="H374" i="2"/>
  <c r="H315" i="2"/>
  <c r="H386" i="2"/>
  <c r="H393" i="2"/>
  <c r="H376" i="2"/>
  <c r="H375" i="2"/>
  <c r="H380" i="2"/>
  <c r="H397" i="2"/>
  <c r="H337" i="2"/>
  <c r="H359" i="2"/>
  <c r="H362" i="2"/>
  <c r="H361" i="2"/>
  <c r="H356" i="2"/>
  <c r="H308" i="2"/>
  <c r="H312" i="2"/>
  <c r="H321" i="2"/>
  <c r="H322" i="2"/>
  <c r="H291" i="2"/>
  <c r="H293" i="2"/>
  <c r="H288" i="2"/>
  <c r="G257" i="2" l="1"/>
  <c r="G256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7" i="2"/>
  <c r="G236" i="2"/>
  <c r="G234" i="2"/>
  <c r="G233" i="2"/>
  <c r="G232" i="2"/>
  <c r="G231" i="2"/>
  <c r="G230" i="2"/>
  <c r="G229" i="2"/>
  <c r="G228" i="2"/>
  <c r="G219" i="2"/>
  <c r="G215" i="2"/>
  <c r="G214" i="2"/>
  <c r="G213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3" i="2"/>
  <c r="G132" i="2"/>
  <c r="G131" i="2"/>
  <c r="G130" i="2"/>
  <c r="G129" i="2"/>
  <c r="G128" i="2"/>
  <c r="G127" i="2"/>
  <c r="G119" i="2"/>
  <c r="G118" i="2"/>
  <c r="G117" i="2"/>
  <c r="G116" i="2"/>
  <c r="G12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5" i="2"/>
  <c r="G94" i="2"/>
  <c r="G93" i="2"/>
  <c r="G92" i="2"/>
  <c r="G91" i="2"/>
  <c r="G90" i="2"/>
  <c r="G89" i="2"/>
  <c r="G88" i="2"/>
  <c r="G87" i="2"/>
  <c r="G86" i="2"/>
  <c r="G85" i="2"/>
  <c r="G84" i="2"/>
  <c r="G80" i="2"/>
  <c r="G79" i="2"/>
  <c r="G72" i="2"/>
  <c r="G71" i="2"/>
  <c r="G70" i="2"/>
  <c r="G66" i="2" l="1"/>
  <c r="G65" i="2"/>
  <c r="G64" i="2"/>
  <c r="G63" i="2"/>
  <c r="G62" i="2"/>
  <c r="G61" i="2"/>
  <c r="G60" i="2"/>
  <c r="G59" i="2"/>
  <c r="G58" i="2"/>
  <c r="G57" i="2"/>
  <c r="G56" i="2"/>
  <c r="G55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32" i="2"/>
  <c r="G17" i="2"/>
  <c r="G18" i="2"/>
  <c r="G19" i="2"/>
  <c r="G20" i="2"/>
  <c r="G28" i="2"/>
  <c r="G29" i="2"/>
  <c r="G16" i="2"/>
  <c r="G227" i="2"/>
  <c r="G222" i="2"/>
  <c r="G221" i="2" s="1"/>
  <c r="G218" i="2"/>
  <c r="G212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36" i="2"/>
  <c r="G126" i="2"/>
  <c r="G125" i="2" s="1"/>
  <c r="G122" i="2"/>
  <c r="G121" i="2" s="1"/>
  <c r="G115" i="2"/>
  <c r="G114" i="2" s="1"/>
  <c r="G98" i="2"/>
  <c r="G97" i="2" s="1"/>
  <c r="G83" i="2"/>
  <c r="G82" i="2" s="1"/>
  <c r="G78" i="2"/>
  <c r="G77" i="2" s="1"/>
  <c r="G75" i="2"/>
  <c r="G74" i="2" s="1"/>
  <c r="G27" i="2" l="1"/>
  <c r="G31" i="2"/>
  <c r="H43" i="2" s="1"/>
  <c r="G235" i="2"/>
  <c r="G226" i="2" s="1"/>
  <c r="G135" i="2"/>
  <c r="G211" i="2"/>
  <c r="G217" i="2"/>
  <c r="H219" i="2" s="1"/>
  <c r="H222" i="2"/>
  <c r="H75" i="2"/>
  <c r="H119" i="2"/>
  <c r="G181" i="2"/>
  <c r="H187" i="2" s="1"/>
  <c r="H213" i="2" l="1"/>
  <c r="H173" i="2"/>
  <c r="H132" i="2"/>
  <c r="H122" i="2"/>
  <c r="H108" i="2"/>
  <c r="H92" i="2"/>
  <c r="H79" i="2"/>
  <c r="H86" i="2"/>
  <c r="H88" i="2"/>
  <c r="H230" i="2"/>
  <c r="H232" i="2"/>
  <c r="H227" i="2"/>
  <c r="H236" i="2"/>
  <c r="H233" i="2"/>
  <c r="H117" i="2"/>
  <c r="H235" i="2"/>
  <c r="H93" i="2"/>
  <c r="H229" i="2"/>
  <c r="H237" i="2"/>
  <c r="H234" i="2"/>
  <c r="H231" i="2"/>
  <c r="H228" i="2"/>
  <c r="H118" i="2"/>
  <c r="H115" i="2"/>
  <c r="H90" i="2"/>
  <c r="H105" i="2"/>
  <c r="H172" i="2"/>
  <c r="H167" i="2"/>
  <c r="H140" i="2"/>
  <c r="H94" i="2"/>
  <c r="H177" i="2"/>
  <c r="H170" i="2"/>
  <c r="H161" i="2"/>
  <c r="H179" i="2"/>
  <c r="H157" i="2"/>
  <c r="H154" i="2"/>
  <c r="H150" i="2"/>
  <c r="H151" i="2"/>
  <c r="H178" i="2"/>
  <c r="H169" i="2"/>
  <c r="H138" i="2"/>
  <c r="H168" i="2"/>
  <c r="H146" i="2"/>
  <c r="H153" i="2"/>
  <c r="H143" i="2"/>
  <c r="H206" i="2"/>
  <c r="H176" i="2"/>
  <c r="H165" i="2"/>
  <c r="H84" i="2"/>
  <c r="H164" i="2"/>
  <c r="H160" i="2"/>
  <c r="H149" i="2"/>
  <c r="H87" i="2"/>
  <c r="H174" i="2"/>
  <c r="H133" i="2"/>
  <c r="H200" i="2"/>
  <c r="H204" i="2"/>
  <c r="H128" i="2"/>
  <c r="H209" i="2"/>
  <c r="H152" i="2"/>
  <c r="H171" i="2"/>
  <c r="H141" i="2"/>
  <c r="H196" i="2"/>
  <c r="H98" i="2"/>
  <c r="H145" i="2"/>
  <c r="H201" i="2"/>
  <c r="H85" i="2"/>
  <c r="H166" i="2"/>
  <c r="H156" i="2"/>
  <c r="H163" i="2"/>
  <c r="H144" i="2"/>
  <c r="H139" i="2"/>
  <c r="H109" i="2"/>
  <c r="H137" i="2"/>
  <c r="H175" i="2"/>
  <c r="H142" i="2"/>
  <c r="H158" i="2"/>
  <c r="H148" i="2"/>
  <c r="H147" i="2"/>
  <c r="H136" i="2"/>
  <c r="H91" i="2"/>
  <c r="H129" i="2"/>
  <c r="H207" i="2"/>
  <c r="H162" i="2"/>
  <c r="H159" i="2"/>
  <c r="H155" i="2"/>
  <c r="H130" i="2"/>
  <c r="H126" i="2"/>
  <c r="H107" i="2"/>
  <c r="H188" i="2"/>
  <c r="H116" i="2"/>
  <c r="H95" i="2"/>
  <c r="H198" i="2"/>
  <c r="H100" i="2"/>
  <c r="H212" i="2"/>
  <c r="H89" i="2"/>
  <c r="H131" i="2"/>
  <c r="H127" i="2"/>
  <c r="H111" i="2"/>
  <c r="H110" i="2"/>
  <c r="H83" i="2"/>
  <c r="H192" i="2"/>
  <c r="H37" i="2"/>
  <c r="H45" i="2"/>
  <c r="H184" i="2"/>
  <c r="H190" i="2"/>
  <c r="H215" i="2"/>
  <c r="H202" i="2"/>
  <c r="H199" i="2"/>
  <c r="H39" i="2"/>
  <c r="H106" i="2"/>
  <c r="H193" i="2"/>
  <c r="H123" i="2"/>
  <c r="H48" i="2"/>
  <c r="H102" i="2"/>
  <c r="H182" i="2"/>
  <c r="H205" i="2"/>
  <c r="H194" i="2"/>
  <c r="H44" i="2"/>
  <c r="H38" i="2"/>
  <c r="H191" i="2"/>
  <c r="H47" i="2"/>
  <c r="H33" i="2"/>
  <c r="H185" i="2"/>
  <c r="H42" i="2"/>
  <c r="H35" i="2"/>
  <c r="H46" i="2"/>
  <c r="H195" i="2"/>
  <c r="H32" i="2"/>
  <c r="H103" i="2"/>
  <c r="H99" i="2"/>
  <c r="H34" i="2"/>
  <c r="H197" i="2"/>
  <c r="H101" i="2"/>
  <c r="H186" i="2"/>
  <c r="H40" i="2"/>
  <c r="H80" i="2"/>
  <c r="H112" i="2"/>
  <c r="H51" i="2"/>
  <c r="H203" i="2"/>
  <c r="H36" i="2"/>
  <c r="H189" i="2"/>
  <c r="H183" i="2"/>
  <c r="H214" i="2"/>
  <c r="H78" i="2"/>
  <c r="H49" i="2"/>
  <c r="H208" i="2"/>
  <c r="H218" i="2"/>
  <c r="H50" i="2"/>
  <c r="H104" i="2"/>
  <c r="H41" i="2"/>
  <c r="D20" i="18" l="1"/>
  <c r="B40" i="4" l="1"/>
  <c r="C40" i="4"/>
  <c r="B42" i="4"/>
  <c r="B64" i="4"/>
  <c r="B80" i="4"/>
  <c r="D27" i="3"/>
  <c r="C21" i="3"/>
  <c r="B66" i="4"/>
  <c r="B52" i="4"/>
  <c r="C28" i="3"/>
  <c r="C32" i="3"/>
  <c r="C22" i="3"/>
  <c r="B68" i="4"/>
  <c r="B50" i="4"/>
  <c r="B12" i="4"/>
  <c r="D28" i="3"/>
  <c r="D32" i="3"/>
  <c r="D22" i="3"/>
  <c r="B70" i="4"/>
  <c r="C25" i="3"/>
  <c r="C29" i="3"/>
  <c r="C33" i="3"/>
  <c r="C23" i="3"/>
  <c r="B56" i="4"/>
  <c r="B72" i="4"/>
  <c r="B54" i="4"/>
  <c r="D25" i="3"/>
  <c r="D29" i="3"/>
  <c r="D33" i="3"/>
  <c r="D23" i="3"/>
  <c r="B58" i="4"/>
  <c r="B74" i="4"/>
  <c r="C56" i="4"/>
  <c r="C26" i="3"/>
  <c r="C30" i="3"/>
  <c r="C19" i="3"/>
  <c r="C24" i="3"/>
  <c r="B60" i="4"/>
  <c r="B76" i="4"/>
  <c r="B44" i="4"/>
  <c r="D26" i="3"/>
  <c r="D30" i="3"/>
  <c r="D19" i="3"/>
  <c r="D24" i="3"/>
  <c r="D31" i="3"/>
  <c r="B62" i="4"/>
  <c r="B78" i="4"/>
  <c r="C44" i="4"/>
  <c r="C27" i="3"/>
  <c r="C31" i="3"/>
  <c r="C20" i="3"/>
  <c r="C17" i="3"/>
  <c r="C80" i="4"/>
  <c r="C70" i="4"/>
  <c r="C62" i="4"/>
  <c r="C64" i="4"/>
  <c r="C72" i="4"/>
  <c r="C68" i="4"/>
  <c r="C60" i="4"/>
  <c r="C78" i="4"/>
  <c r="C74" i="4"/>
  <c r="C66" i="4"/>
  <c r="C76" i="4"/>
  <c r="C36" i="4"/>
  <c r="B18" i="4"/>
  <c r="B34" i="4"/>
  <c r="D51" i="3"/>
  <c r="D43" i="3"/>
  <c r="C53" i="3"/>
  <c r="C48" i="3"/>
  <c r="C40" i="3"/>
  <c r="C26" i="4"/>
  <c r="C45" i="3"/>
  <c r="B46" i="4"/>
  <c r="C48" i="4"/>
  <c r="C22" i="4"/>
  <c r="C38" i="4"/>
  <c r="B20" i="4"/>
  <c r="B36" i="4"/>
  <c r="D50" i="3"/>
  <c r="C47" i="3"/>
  <c r="C37" i="3"/>
  <c r="B24" i="4"/>
  <c r="C35" i="3"/>
  <c r="D53" i="3"/>
  <c r="C15" i="3"/>
  <c r="B16" i="4"/>
  <c r="D44" i="3"/>
  <c r="C24" i="4"/>
  <c r="C42" i="4"/>
  <c r="B48" i="4"/>
  <c r="B22" i="4"/>
  <c r="B38" i="4"/>
  <c r="D49" i="3"/>
  <c r="D41" i="3"/>
  <c r="C39" i="3"/>
  <c r="C46" i="3"/>
  <c r="C36" i="3"/>
  <c r="C14" i="3"/>
  <c r="D48" i="3"/>
  <c r="C32" i="4"/>
  <c r="B30" i="4"/>
  <c r="C42" i="3"/>
  <c r="D52" i="3"/>
  <c r="C28" i="4"/>
  <c r="B26" i="4"/>
  <c r="B10" i="4"/>
  <c r="D47" i="3"/>
  <c r="C52" i="3"/>
  <c r="C44" i="3"/>
  <c r="C18" i="3"/>
  <c r="C30" i="4"/>
  <c r="B28" i="4"/>
  <c r="B8" i="4"/>
  <c r="D46" i="3"/>
  <c r="D36" i="3"/>
  <c r="C51" i="3"/>
  <c r="C43" i="3"/>
  <c r="B14" i="4"/>
  <c r="D45" i="3"/>
  <c r="C50" i="3"/>
  <c r="C34" i="4"/>
  <c r="B32" i="4"/>
  <c r="C49" i="3"/>
  <c r="C41" i="3"/>
  <c r="P27" i="4" l="1"/>
  <c r="Q27" i="4"/>
  <c r="O27" i="4"/>
  <c r="N27" i="4"/>
  <c r="U27" i="4"/>
  <c r="M27" i="4"/>
  <c r="T27" i="4"/>
  <c r="L27" i="4"/>
  <c r="S27" i="4"/>
  <c r="R27" i="4"/>
  <c r="K27" i="4"/>
  <c r="H77" i="4"/>
  <c r="G77" i="4"/>
  <c r="F77" i="4"/>
  <c r="E77" i="4"/>
  <c r="P77" i="4"/>
  <c r="Q77" i="4"/>
  <c r="O77" i="4"/>
  <c r="N77" i="4"/>
  <c r="U77" i="4"/>
  <c r="M77" i="4"/>
  <c r="T77" i="4"/>
  <c r="L77" i="4"/>
  <c r="S77" i="4"/>
  <c r="K77" i="4"/>
  <c r="R77" i="4"/>
  <c r="M63" i="4"/>
  <c r="I63" i="4"/>
  <c r="E63" i="4"/>
  <c r="U63" i="4"/>
  <c r="L63" i="4"/>
  <c r="T63" i="4"/>
  <c r="K63" i="4"/>
  <c r="S63" i="4"/>
  <c r="J63" i="4"/>
  <c r="R63" i="4"/>
  <c r="N63" i="4"/>
  <c r="Q63" i="4"/>
  <c r="P63" i="4"/>
  <c r="O63" i="4"/>
  <c r="I71" i="4"/>
  <c r="F71" i="4"/>
  <c r="G71" i="4"/>
  <c r="E71" i="4"/>
  <c r="Q71" i="4"/>
  <c r="P71" i="4"/>
  <c r="O71" i="4"/>
  <c r="R71" i="4"/>
  <c r="N71" i="4"/>
  <c r="J71" i="4"/>
  <c r="U71" i="4"/>
  <c r="M71" i="4"/>
  <c r="T71" i="4"/>
  <c r="L71" i="4"/>
  <c r="S71" i="4"/>
  <c r="K71" i="4"/>
  <c r="U45" i="4"/>
  <c r="M45" i="4"/>
  <c r="T45" i="4"/>
  <c r="L45" i="4"/>
  <c r="S45" i="4"/>
  <c r="R45" i="4"/>
  <c r="Q45" i="4"/>
  <c r="P45" i="4"/>
  <c r="O45" i="4"/>
  <c r="N45" i="4"/>
  <c r="J39" i="4"/>
  <c r="T39" i="4"/>
  <c r="L39" i="4"/>
  <c r="K39" i="4"/>
  <c r="S39" i="4"/>
  <c r="R39" i="4"/>
  <c r="Q39" i="4"/>
  <c r="P39" i="4"/>
  <c r="O39" i="4"/>
  <c r="N39" i="4"/>
  <c r="U39" i="4"/>
  <c r="M39" i="4"/>
  <c r="F75" i="4"/>
  <c r="E75" i="4"/>
  <c r="H75" i="4"/>
  <c r="G75" i="4"/>
  <c r="S75" i="4"/>
  <c r="K75" i="4"/>
  <c r="R75" i="4"/>
  <c r="Q75" i="4"/>
  <c r="P75" i="4"/>
  <c r="O75" i="4"/>
  <c r="T75" i="4"/>
  <c r="N75" i="4"/>
  <c r="U75" i="4"/>
  <c r="M75" i="4"/>
  <c r="L75" i="4"/>
  <c r="K81" i="4"/>
  <c r="H81" i="4"/>
  <c r="G81" i="4"/>
  <c r="F81" i="4"/>
  <c r="E81" i="4"/>
  <c r="I81" i="4"/>
  <c r="J81" i="4"/>
  <c r="N81" i="4"/>
  <c r="U81" i="4"/>
  <c r="M81" i="4"/>
  <c r="O81" i="4"/>
  <c r="T81" i="4"/>
  <c r="L81" i="4"/>
  <c r="S81" i="4"/>
  <c r="R81" i="4"/>
  <c r="Q81" i="4"/>
  <c r="P81" i="4"/>
  <c r="S23" i="4"/>
  <c r="K23" i="4"/>
  <c r="R23" i="4"/>
  <c r="Q23" i="4"/>
  <c r="P23" i="4"/>
  <c r="O23" i="4"/>
  <c r="N23" i="4"/>
  <c r="U23" i="4"/>
  <c r="M23" i="4"/>
  <c r="T23" i="4"/>
  <c r="L23" i="4"/>
  <c r="H79" i="4"/>
  <c r="G79" i="4"/>
  <c r="F79" i="4"/>
  <c r="E79" i="4"/>
  <c r="U79" i="4"/>
  <c r="M79" i="4"/>
  <c r="T79" i="4"/>
  <c r="L79" i="4"/>
  <c r="S79" i="4"/>
  <c r="K79" i="4"/>
  <c r="N79" i="4"/>
  <c r="R79" i="4"/>
  <c r="Q79" i="4"/>
  <c r="P79" i="4"/>
  <c r="O79" i="4"/>
  <c r="T31" i="4"/>
  <c r="L31" i="4"/>
  <c r="S31" i="4"/>
  <c r="R31" i="4"/>
  <c r="Q31" i="4"/>
  <c r="P31" i="4"/>
  <c r="K31" i="4"/>
  <c r="M31" i="4"/>
  <c r="O31" i="4"/>
  <c r="N31" i="4"/>
  <c r="U31" i="4"/>
  <c r="N37" i="4"/>
  <c r="U37" i="4"/>
  <c r="M37" i="4"/>
  <c r="K37" i="4"/>
  <c r="T37" i="4"/>
  <c r="L37" i="4"/>
  <c r="S37" i="4"/>
  <c r="R37" i="4"/>
  <c r="Q37" i="4"/>
  <c r="P37" i="4"/>
  <c r="O37" i="4"/>
  <c r="F67" i="4"/>
  <c r="E67" i="4"/>
  <c r="U67" i="4"/>
  <c r="M67" i="4"/>
  <c r="N67" i="4"/>
  <c r="T67" i="4"/>
  <c r="L67" i="4"/>
  <c r="S67" i="4"/>
  <c r="K67" i="4"/>
  <c r="R67" i="4"/>
  <c r="J67" i="4"/>
  <c r="Q67" i="4"/>
  <c r="P67" i="4"/>
  <c r="O67" i="4"/>
  <c r="N49" i="4"/>
  <c r="U49" i="4"/>
  <c r="M49" i="4"/>
  <c r="T49" i="4"/>
  <c r="L49" i="4"/>
  <c r="R49" i="4"/>
  <c r="O49" i="4"/>
  <c r="S49" i="4"/>
  <c r="Q49" i="4"/>
  <c r="P49" i="4"/>
  <c r="M61" i="4"/>
  <c r="P61" i="4"/>
  <c r="G61" i="4"/>
  <c r="H61" i="4"/>
  <c r="O61" i="4"/>
  <c r="F61" i="4"/>
  <c r="N61" i="4"/>
  <c r="U61" i="4"/>
  <c r="L61" i="4"/>
  <c r="T61" i="4"/>
  <c r="K61" i="4"/>
  <c r="Q61" i="4"/>
  <c r="S61" i="4"/>
  <c r="J61" i="4"/>
  <c r="R61" i="4"/>
  <c r="I61" i="4"/>
  <c r="F65" i="4"/>
  <c r="Q65" i="4"/>
  <c r="P65" i="4"/>
  <c r="O65" i="4"/>
  <c r="J65" i="4"/>
  <c r="N65" i="4"/>
  <c r="U65" i="4"/>
  <c r="M65" i="4"/>
  <c r="T65" i="4"/>
  <c r="L65" i="4"/>
  <c r="S65" i="4"/>
  <c r="K65" i="4"/>
  <c r="R65" i="4"/>
  <c r="R33" i="4"/>
  <c r="Q33" i="4"/>
  <c r="P33" i="4"/>
  <c r="O33" i="4"/>
  <c r="K33" i="4"/>
  <c r="S33" i="4"/>
  <c r="N33" i="4"/>
  <c r="U33" i="4"/>
  <c r="M33" i="4"/>
  <c r="T33" i="4"/>
  <c r="L33" i="4"/>
  <c r="P35" i="4"/>
  <c r="O35" i="4"/>
  <c r="N35" i="4"/>
  <c r="K35" i="4"/>
  <c r="Q35" i="4"/>
  <c r="U35" i="4"/>
  <c r="M35" i="4"/>
  <c r="T35" i="4"/>
  <c r="L35" i="4"/>
  <c r="S35" i="4"/>
  <c r="R35" i="4"/>
  <c r="J43" i="4"/>
  <c r="P43" i="4"/>
  <c r="O43" i="4"/>
  <c r="N43" i="4"/>
  <c r="U43" i="4"/>
  <c r="M43" i="4"/>
  <c r="T43" i="4"/>
  <c r="L43" i="4"/>
  <c r="S43" i="4"/>
  <c r="R43" i="4"/>
  <c r="K43" i="4"/>
  <c r="Q43" i="4"/>
  <c r="U69" i="4"/>
  <c r="R69" i="4"/>
  <c r="O69" i="4"/>
  <c r="K69" i="4"/>
  <c r="G69" i="4"/>
  <c r="T69" i="4"/>
  <c r="S69" i="4"/>
  <c r="Q69" i="4"/>
  <c r="P69" i="4"/>
  <c r="N69" i="4"/>
  <c r="J69" i="4"/>
  <c r="M69" i="4"/>
  <c r="L69" i="4"/>
  <c r="R41" i="4"/>
  <c r="Q41" i="4"/>
  <c r="P41" i="4"/>
  <c r="O41" i="4"/>
  <c r="N41" i="4"/>
  <c r="K41" i="4"/>
  <c r="U41" i="4"/>
  <c r="M41" i="4"/>
  <c r="T41" i="4"/>
  <c r="L41" i="4"/>
  <c r="S41" i="4"/>
  <c r="N29" i="4"/>
  <c r="U29" i="4"/>
  <c r="M29" i="4"/>
  <c r="T29" i="4"/>
  <c r="L29" i="4"/>
  <c r="S29" i="4"/>
  <c r="R29" i="4"/>
  <c r="Q29" i="4"/>
  <c r="K29" i="4"/>
  <c r="P29" i="4"/>
  <c r="O29" i="4"/>
  <c r="J25" i="4"/>
  <c r="R25" i="4"/>
  <c r="M25" i="4"/>
  <c r="Q25" i="4"/>
  <c r="P25" i="4"/>
  <c r="O25" i="4"/>
  <c r="K25" i="4"/>
  <c r="N25" i="4"/>
  <c r="U25" i="4"/>
  <c r="L25" i="4"/>
  <c r="S25" i="4"/>
  <c r="T25" i="4"/>
  <c r="H73" i="4"/>
  <c r="G73" i="4"/>
  <c r="F73" i="4"/>
  <c r="E73" i="4"/>
  <c r="N73" i="4"/>
  <c r="U73" i="4"/>
  <c r="M73" i="4"/>
  <c r="O73" i="4"/>
  <c r="T73" i="4"/>
  <c r="L73" i="4"/>
  <c r="S73" i="4"/>
  <c r="K73" i="4"/>
  <c r="R73" i="4"/>
  <c r="Q73" i="4"/>
  <c r="P73" i="4"/>
  <c r="P57" i="4"/>
  <c r="O57" i="4"/>
  <c r="N57" i="4"/>
  <c r="U57" i="4"/>
  <c r="M57" i="4"/>
  <c r="T57" i="4"/>
  <c r="L57" i="4"/>
  <c r="S57" i="4"/>
  <c r="Q57" i="4"/>
  <c r="R57" i="4"/>
  <c r="E41" i="4"/>
  <c r="J41" i="4"/>
  <c r="D41" i="4"/>
  <c r="G41" i="4"/>
  <c r="F41" i="4"/>
  <c r="H41" i="4"/>
  <c r="I41" i="4"/>
  <c r="D67" i="4"/>
  <c r="H67" i="4"/>
  <c r="G67" i="4"/>
  <c r="I67" i="4"/>
  <c r="H63" i="4"/>
  <c r="G63" i="4"/>
  <c r="F63" i="4"/>
  <c r="D63" i="4"/>
  <c r="D75" i="4"/>
  <c r="I75" i="4"/>
  <c r="J75" i="4"/>
  <c r="D71" i="4"/>
  <c r="H71" i="4"/>
  <c r="D79" i="4"/>
  <c r="I79" i="4"/>
  <c r="J79" i="4"/>
  <c r="D81" i="4"/>
  <c r="E61" i="4"/>
  <c r="D61" i="4"/>
  <c r="D69" i="4"/>
  <c r="I69" i="4"/>
  <c r="H69" i="4"/>
  <c r="D73" i="4"/>
  <c r="J73" i="4"/>
  <c r="I73" i="4"/>
  <c r="D77" i="4"/>
  <c r="I77" i="4"/>
  <c r="J77" i="4"/>
  <c r="D65" i="4"/>
  <c r="H65" i="4"/>
  <c r="G65" i="4"/>
  <c r="D45" i="4"/>
  <c r="K45" i="4"/>
  <c r="E45" i="4"/>
  <c r="G45" i="4"/>
  <c r="H45" i="4"/>
  <c r="I45" i="4"/>
  <c r="J45" i="4"/>
  <c r="F45" i="4"/>
  <c r="V61" i="4" l="1"/>
  <c r="V81" i="4"/>
  <c r="V73" i="4"/>
  <c r="V79" i="4"/>
  <c r="V63" i="4"/>
  <c r="V69" i="4"/>
  <c r="V71" i="4"/>
  <c r="V77" i="4"/>
  <c r="V75" i="4"/>
  <c r="V67" i="4"/>
  <c r="V65" i="4"/>
  <c r="V45" i="4"/>
  <c r="G22" i="2"/>
  <c r="F57" i="4" l="1"/>
  <c r="K57" i="4"/>
  <c r="G57" i="4"/>
  <c r="E57" i="4"/>
  <c r="D57" i="4"/>
  <c r="J57" i="4"/>
  <c r="I57" i="4"/>
  <c r="H57" i="4"/>
  <c r="I23" i="4"/>
  <c r="J23" i="4"/>
  <c r="H23" i="4"/>
  <c r="D23" i="4"/>
  <c r="G23" i="4"/>
  <c r="E23" i="4"/>
  <c r="F23" i="4"/>
  <c r="H27" i="4"/>
  <c r="E27" i="4"/>
  <c r="J27" i="4"/>
  <c r="G27" i="4"/>
  <c r="I27" i="4"/>
  <c r="F27" i="4"/>
  <c r="D27" i="4"/>
  <c r="H35" i="4"/>
  <c r="G35" i="4"/>
  <c r="F35" i="4"/>
  <c r="E35" i="4"/>
  <c r="D35" i="4"/>
  <c r="J35" i="4"/>
  <c r="I35" i="4"/>
  <c r="E43" i="4"/>
  <c r="H43" i="4"/>
  <c r="F43" i="4"/>
  <c r="D43" i="4"/>
  <c r="I43" i="4"/>
  <c r="G43" i="4"/>
  <c r="E29" i="4"/>
  <c r="G29" i="4"/>
  <c r="F29" i="4"/>
  <c r="J29" i="4"/>
  <c r="H29" i="4"/>
  <c r="I29" i="4"/>
  <c r="D29" i="4"/>
  <c r="I33" i="4"/>
  <c r="H33" i="4"/>
  <c r="G33" i="4"/>
  <c r="F33" i="4"/>
  <c r="E33" i="4"/>
  <c r="D33" i="4"/>
  <c r="J33" i="4"/>
  <c r="D37" i="4"/>
  <c r="G37" i="4"/>
  <c r="J37" i="4"/>
  <c r="H37" i="4"/>
  <c r="F37" i="4"/>
  <c r="E37" i="4"/>
  <c r="I37" i="4"/>
  <c r="E39" i="4"/>
  <c r="G39" i="4"/>
  <c r="D39" i="4"/>
  <c r="F39" i="4"/>
  <c r="I39" i="4"/>
  <c r="H39" i="4"/>
  <c r="H31" i="4"/>
  <c r="G31" i="4"/>
  <c r="F31" i="4"/>
  <c r="D31" i="4"/>
  <c r="E31" i="4"/>
  <c r="J31" i="4"/>
  <c r="I31" i="4"/>
  <c r="H25" i="4"/>
  <c r="I25" i="4"/>
  <c r="F25" i="4"/>
  <c r="E25" i="4"/>
  <c r="D25" i="4"/>
  <c r="G25" i="4"/>
  <c r="G69" i="2"/>
  <c r="G68" i="2" s="1"/>
  <c r="V57" i="4" l="1"/>
  <c r="D21" i="3"/>
  <c r="C20" i="4"/>
  <c r="U21" i="4" l="1"/>
  <c r="M21" i="4"/>
  <c r="T21" i="4"/>
  <c r="L21" i="4"/>
  <c r="K21" i="4"/>
  <c r="S21" i="4"/>
  <c r="N21" i="4"/>
  <c r="R21" i="4"/>
  <c r="Q21" i="4"/>
  <c r="P21" i="4"/>
  <c r="O21" i="4"/>
  <c r="D21" i="4"/>
  <c r="E21" i="4"/>
  <c r="H21" i="4"/>
  <c r="G21" i="4"/>
  <c r="F21" i="4"/>
  <c r="I21" i="4"/>
  <c r="J21" i="4"/>
  <c r="C16" i="4"/>
  <c r="H72" i="2"/>
  <c r="H71" i="2"/>
  <c r="H70" i="2"/>
  <c r="H69" i="2"/>
  <c r="C7" i="3"/>
  <c r="Q17" i="4" l="1"/>
  <c r="R17" i="4"/>
  <c r="P17" i="4"/>
  <c r="O17" i="4"/>
  <c r="N17" i="4"/>
  <c r="K17" i="4"/>
  <c r="U17" i="4"/>
  <c r="M17" i="4"/>
  <c r="T17" i="4"/>
  <c r="L17" i="4"/>
  <c r="S17" i="4"/>
  <c r="I17" i="4"/>
  <c r="J17" i="4"/>
  <c r="E17" i="4"/>
  <c r="H17" i="4"/>
  <c r="D17" i="4"/>
  <c r="G17" i="4"/>
  <c r="F17" i="4"/>
  <c r="B4" i="18"/>
  <c r="B56" i="3"/>
  <c r="A83" i="4" s="1"/>
  <c r="B4" i="4"/>
  <c r="B3" i="4"/>
  <c r="A4" i="4"/>
  <c r="A3" i="4"/>
  <c r="A7" i="3"/>
  <c r="A6" i="3"/>
  <c r="C6" i="3"/>
  <c r="V17" i="4" l="1"/>
  <c r="A4" i="18"/>
  <c r="B3" i="18"/>
  <c r="A3" i="18"/>
  <c r="G281" i="2" l="1"/>
  <c r="G280" i="2"/>
  <c r="G255" i="2"/>
  <c r="G254" i="2"/>
  <c r="G23" i="2"/>
  <c r="G15" i="2" s="1"/>
  <c r="G270" i="2" l="1"/>
  <c r="G239" i="2"/>
  <c r="H254" i="2" s="1"/>
  <c r="H22" i="2"/>
  <c r="G13" i="2"/>
  <c r="H18" i="2"/>
  <c r="H21" i="2"/>
  <c r="D15" i="3"/>
  <c r="C10" i="4"/>
  <c r="H20" i="2"/>
  <c r="H16" i="2"/>
  <c r="H29" i="2"/>
  <c r="H28" i="2"/>
  <c r="H19" i="2"/>
  <c r="H17" i="2"/>
  <c r="G261" i="2"/>
  <c r="P11" i="4" l="1"/>
  <c r="O11" i="4"/>
  <c r="T11" i="4"/>
  <c r="N11" i="4"/>
  <c r="U11" i="4"/>
  <c r="S11" i="4"/>
  <c r="M11" i="4"/>
  <c r="L11" i="4"/>
  <c r="Q11" i="4"/>
  <c r="R11" i="4"/>
  <c r="H27" i="2"/>
  <c r="H278" i="2"/>
  <c r="H275" i="2"/>
  <c r="H274" i="2"/>
  <c r="H277" i="2"/>
  <c r="H279" i="2"/>
  <c r="H273" i="2"/>
  <c r="H276" i="2"/>
  <c r="H271" i="2"/>
  <c r="H272" i="2"/>
  <c r="C58" i="4"/>
  <c r="D42" i="3"/>
  <c r="H281" i="2"/>
  <c r="H280" i="2"/>
  <c r="H253" i="2"/>
  <c r="G224" i="2"/>
  <c r="H226" i="2" s="1"/>
  <c r="H241" i="2"/>
  <c r="H257" i="2"/>
  <c r="H242" i="2"/>
  <c r="H240" i="2"/>
  <c r="H243" i="2"/>
  <c r="H251" i="2"/>
  <c r="H255" i="2"/>
  <c r="H250" i="2"/>
  <c r="H244" i="2"/>
  <c r="H249" i="2"/>
  <c r="H247" i="2"/>
  <c r="H246" i="2"/>
  <c r="H252" i="2"/>
  <c r="H248" i="2"/>
  <c r="H245" i="2"/>
  <c r="H256" i="2"/>
  <c r="D37" i="3"/>
  <c r="C50" i="4"/>
  <c r="H262" i="2"/>
  <c r="H263" i="2"/>
  <c r="H264" i="2"/>
  <c r="G259" i="2"/>
  <c r="H261" i="2" s="1"/>
  <c r="C54" i="4"/>
  <c r="D40" i="3"/>
  <c r="L59" i="4" l="1"/>
  <c r="O59" i="4"/>
  <c r="F59" i="4"/>
  <c r="N59" i="4"/>
  <c r="U59" i="4"/>
  <c r="M59" i="4"/>
  <c r="G59" i="4"/>
  <c r="T59" i="4"/>
  <c r="K59" i="4"/>
  <c r="S59" i="4"/>
  <c r="J59" i="4"/>
  <c r="R59" i="4"/>
  <c r="I59" i="4"/>
  <c r="Q59" i="4"/>
  <c r="H59" i="4"/>
  <c r="P59" i="4"/>
  <c r="T51" i="4"/>
  <c r="L51" i="4"/>
  <c r="U51" i="4"/>
  <c r="S51" i="4"/>
  <c r="R51" i="4"/>
  <c r="Q51" i="4"/>
  <c r="P51" i="4"/>
  <c r="M51" i="4"/>
  <c r="O51" i="4"/>
  <c r="N51" i="4"/>
  <c r="R55" i="4"/>
  <c r="Q55" i="4"/>
  <c r="P55" i="4"/>
  <c r="N55" i="4"/>
  <c r="O55" i="4"/>
  <c r="S55" i="4"/>
  <c r="U55" i="4"/>
  <c r="M55" i="4"/>
  <c r="T55" i="4"/>
  <c r="L55" i="4"/>
  <c r="D59" i="4"/>
  <c r="E59" i="4"/>
  <c r="H239" i="2"/>
  <c r="H327" i="2"/>
  <c r="H270" i="2"/>
  <c r="H396" i="2"/>
  <c r="H287" i="2"/>
  <c r="H295" i="2"/>
  <c r="H317" i="2"/>
  <c r="H307" i="2"/>
  <c r="H283" i="2"/>
  <c r="H290" i="2"/>
  <c r="H390" i="2"/>
  <c r="H320" i="2"/>
  <c r="H372" i="2"/>
  <c r="H266" i="2"/>
  <c r="V59" i="4" l="1"/>
  <c r="G54" i="2"/>
  <c r="G53" i="2" s="1"/>
  <c r="G25" i="2" s="1"/>
  <c r="D20" i="3" l="1"/>
  <c r="C18" i="4"/>
  <c r="C14" i="4"/>
  <c r="D18" i="3"/>
  <c r="H54" i="2"/>
  <c r="H56" i="2"/>
  <c r="H60" i="2"/>
  <c r="H64" i="2"/>
  <c r="H61" i="2"/>
  <c r="H59" i="2"/>
  <c r="H65" i="2"/>
  <c r="H57" i="2"/>
  <c r="H62" i="2"/>
  <c r="H55" i="2"/>
  <c r="H58" i="2"/>
  <c r="H63" i="2"/>
  <c r="H66" i="2"/>
  <c r="O19" i="4" l="1"/>
  <c r="N19" i="4"/>
  <c r="U19" i="4"/>
  <c r="M19" i="4"/>
  <c r="K19" i="4"/>
  <c r="T19" i="4"/>
  <c r="L19" i="4"/>
  <c r="S19" i="4"/>
  <c r="R19" i="4"/>
  <c r="Q19" i="4"/>
  <c r="P19" i="4"/>
  <c r="O15" i="4"/>
  <c r="P15" i="4"/>
  <c r="N15" i="4"/>
  <c r="D15" i="4"/>
  <c r="U15" i="4"/>
  <c r="T15" i="4"/>
  <c r="S15" i="4"/>
  <c r="M15" i="4"/>
  <c r="L15" i="4"/>
  <c r="R15" i="4"/>
  <c r="K15" i="4"/>
  <c r="Q15" i="4"/>
  <c r="J15" i="4"/>
  <c r="C82" i="4"/>
  <c r="C83" i="4" s="1"/>
  <c r="C84" i="4" s="1"/>
  <c r="D55" i="3"/>
  <c r="G399" i="2"/>
  <c r="I19" i="4"/>
  <c r="J19" i="4"/>
  <c r="G19" i="4"/>
  <c r="E19" i="4"/>
  <c r="H19" i="4"/>
  <c r="F19" i="4"/>
  <c r="D19" i="4"/>
  <c r="I11" i="4"/>
  <c r="D11" i="4"/>
  <c r="H11" i="4"/>
  <c r="E11" i="4"/>
  <c r="G11" i="4"/>
  <c r="F11" i="4"/>
  <c r="K11" i="4"/>
  <c r="J11" i="4"/>
  <c r="H15" i="2"/>
  <c r="H77" i="2"/>
  <c r="H97" i="2"/>
  <c r="H114" i="2"/>
  <c r="H74" i="2"/>
  <c r="H211" i="2"/>
  <c r="H31" i="2"/>
  <c r="H221" i="2"/>
  <c r="H125" i="2"/>
  <c r="H121" i="2"/>
  <c r="H82" i="2"/>
  <c r="H181" i="2"/>
  <c r="H217" i="2"/>
  <c r="H135" i="2"/>
  <c r="H68" i="2"/>
  <c r="H53" i="2"/>
  <c r="D51" i="4"/>
  <c r="R82" i="4" l="1"/>
  <c r="R83" i="4" s="1"/>
  <c r="R84" i="4" s="1"/>
  <c r="U82" i="4"/>
  <c r="U83" i="4" s="1"/>
  <c r="U84" i="4" s="1"/>
  <c r="P82" i="4"/>
  <c r="P83" i="4" s="1"/>
  <c r="P84" i="4" s="1"/>
  <c r="L82" i="4"/>
  <c r="L83" i="4" s="1"/>
  <c r="L84" i="4" s="1"/>
  <c r="S82" i="4"/>
  <c r="S83" i="4" s="1"/>
  <c r="S84" i="4" s="1"/>
  <c r="T82" i="4"/>
  <c r="T83" i="4" s="1"/>
  <c r="T84" i="4" s="1"/>
  <c r="Q82" i="4"/>
  <c r="Q83" i="4" s="1"/>
  <c r="Q84" i="4" s="1"/>
  <c r="N82" i="4"/>
  <c r="N83" i="4" s="1"/>
  <c r="N84" i="4" s="1"/>
  <c r="O82" i="4"/>
  <c r="O83" i="4" s="1"/>
  <c r="O84" i="4" s="1"/>
  <c r="M82" i="4"/>
  <c r="M83" i="4" s="1"/>
  <c r="M84" i="4" s="1"/>
  <c r="V20" i="4"/>
  <c r="V19" i="4"/>
  <c r="V11" i="4"/>
  <c r="D56" i="3"/>
  <c r="D57" i="3" s="1"/>
  <c r="F55" i="4"/>
  <c r="G55" i="4"/>
  <c r="E55" i="4"/>
  <c r="K55" i="4"/>
  <c r="D55" i="4"/>
  <c r="J55" i="4"/>
  <c r="I55" i="4"/>
  <c r="H55" i="4"/>
  <c r="H15" i="4"/>
  <c r="G15" i="4"/>
  <c r="E15" i="4"/>
  <c r="F15" i="4"/>
  <c r="I15" i="4"/>
  <c r="H51" i="4"/>
  <c r="K51" i="4"/>
  <c r="J51" i="4"/>
  <c r="I51" i="4"/>
  <c r="G51" i="4"/>
  <c r="F51" i="4"/>
  <c r="E51" i="4"/>
  <c r="D49" i="4"/>
  <c r="K49" i="4"/>
  <c r="H49" i="4"/>
  <c r="J49" i="4"/>
  <c r="I49" i="4"/>
  <c r="G49" i="4"/>
  <c r="F49" i="4"/>
  <c r="E49" i="4"/>
  <c r="V51" i="4" l="1"/>
  <c r="V49" i="4"/>
  <c r="V15" i="4"/>
  <c r="V55" i="4"/>
  <c r="H82" i="4"/>
  <c r="H83" i="4" s="1"/>
  <c r="J82" i="4"/>
  <c r="J83" i="4" s="1"/>
  <c r="G82" i="4"/>
  <c r="G83" i="4" s="1"/>
  <c r="I82" i="4"/>
  <c r="I83" i="4" s="1"/>
  <c r="E82" i="4"/>
  <c r="E83" i="4" s="1"/>
  <c r="F82" i="4"/>
  <c r="F83" i="4" s="1"/>
  <c r="D82" i="4"/>
  <c r="D83" i="4" s="1"/>
  <c r="V21" i="4" l="1"/>
  <c r="V22" i="4"/>
  <c r="D84" i="4"/>
  <c r="V24" i="4" l="1"/>
  <c r="V23" i="4" l="1"/>
  <c r="V25" i="4"/>
  <c r="I84" i="4"/>
  <c r="E84" i="4"/>
  <c r="V26" i="4" l="1"/>
  <c r="D85" i="4"/>
  <c r="E85" i="4" s="1"/>
  <c r="F84" i="4"/>
  <c r="J84" i="4"/>
  <c r="H84" i="4"/>
  <c r="G84" i="4"/>
  <c r="F85" i="4" l="1"/>
  <c r="G85" i="4" s="1"/>
  <c r="H85" i="4" s="1"/>
  <c r="I85" i="4" s="1"/>
  <c r="V27" i="4" l="1"/>
  <c r="V28" i="4"/>
  <c r="J85" i="4"/>
  <c r="H399" i="2"/>
  <c r="G400" i="2"/>
  <c r="G402" i="2" l="1"/>
  <c r="V29" i="4" l="1"/>
  <c r="V30" i="4"/>
  <c r="V31" i="4" l="1"/>
  <c r="V32" i="4"/>
  <c r="V33" i="4" l="1"/>
  <c r="V34" i="4"/>
  <c r="V35" i="4" l="1"/>
  <c r="V36" i="4"/>
  <c r="V37" i="4" l="1"/>
  <c r="V38" i="4"/>
  <c r="V39" i="4" l="1"/>
  <c r="V40" i="4" l="1"/>
  <c r="V41" i="4" l="1"/>
  <c r="V42" i="4" l="1"/>
  <c r="V43" i="4" l="1"/>
  <c r="V82" i="4" s="1"/>
  <c r="K82" i="4"/>
  <c r="K83" i="4" s="1"/>
  <c r="V83" i="4" s="1"/>
  <c r="V84" i="4" l="1"/>
  <c r="K84" i="4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</calcChain>
</file>

<file path=xl/sharedStrings.xml><?xml version="1.0" encoding="utf-8"?>
<sst xmlns="http://schemas.openxmlformats.org/spreadsheetml/2006/main" count="1462" uniqueCount="914">
  <si>
    <t>un</t>
  </si>
  <si>
    <t>Projeto executivo de instalações hidráulicas em formato A0</t>
  </si>
  <si>
    <t>Projeto executivo de instalações elétricas em formato A0</t>
  </si>
  <si>
    <t>Projeto executivo de arquitetura em formato A0</t>
  </si>
  <si>
    <t>m²</t>
  </si>
  <si>
    <t>m</t>
  </si>
  <si>
    <t>m³</t>
  </si>
  <si>
    <t>cj</t>
  </si>
  <si>
    <t>Construção provisória em madeira - fornecimento e montagem</t>
  </si>
  <si>
    <t>Sanitário/vestiário provisório em alvenaria</t>
  </si>
  <si>
    <t>02.01.200</t>
  </si>
  <si>
    <t>Desmobilização de construção provisória</t>
  </si>
  <si>
    <t>02.03.080</t>
  </si>
  <si>
    <t>Fechamento provisório de vãos em chapa de madeira compensada</t>
  </si>
  <si>
    <t>02.03.120</t>
  </si>
  <si>
    <t>Tapume fixo para fechamento de áreas, com portão</t>
  </si>
  <si>
    <t>02.05.060</t>
  </si>
  <si>
    <t>Montagem e desmontagem de andaime torre metálica com altura até 10 m</t>
  </si>
  <si>
    <t>02.05.090</t>
  </si>
  <si>
    <t>Montagem e desmontagem de andaime tubular fachadeiro com altura até 10 m</t>
  </si>
  <si>
    <t>mxmês</t>
  </si>
  <si>
    <t>Andaime torre metálico (1,5 x 1,5 m) com piso metálico</t>
  </si>
  <si>
    <t>02.08.020</t>
  </si>
  <si>
    <t>Placa de identificação para obra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</si>
  <si>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</si>
  <si>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</si>
  <si>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</si>
  <si>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</si>
  <si>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</si>
  <si>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</si>
  <si>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03.02.040</t>
  </si>
  <si>
    <t>Demolição manual de alvenaria de elevação ou elemento vazado, incluindo revestimento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</si>
  <si>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</si>
  <si>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</si>
  <si>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</si>
  <si>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</si>
  <si>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</si>
  <si>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</si>
  <si>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</si>
  <si>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</si>
  <si>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03.08.040</t>
  </si>
  <si>
    <t>Demolição manual de forro qualquer, inclusive sistema de fixação/tarugamento</t>
  </si>
  <si>
    <t>03.09.020</t>
  </si>
  <si>
    <t>Demolição manual de camada impermeabilizante</t>
  </si>
  <si>
    <t>03.09.060</t>
  </si>
  <si>
    <t>Remoção manual de junta de dilatação ou retração, inclusive apoio</t>
  </si>
  <si>
    <t>03.10.100</t>
  </si>
  <si>
    <t>Remoção de pintura em superfícies de madeira e/ou metálicas com lixamento</t>
  </si>
  <si>
    <t>03.10.140</t>
  </si>
  <si>
    <t>Remoção de pintura em massa com lixamento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</si>
  <si>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</si>
  <si>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</si>
  <si>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</si>
  <si>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</si>
  <si>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</si>
  <si>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</si>
  <si>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</si>
  <si>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</si>
  <si>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</si>
  <si>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</si>
  <si>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04.02.140</t>
  </si>
  <si>
    <t>Retirada de estrutura metálica</t>
  </si>
  <si>
    <t>kg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</si>
  <si>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</si>
  <si>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</si>
  <si>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</si>
  <si>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</si>
  <si>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</si>
  <si>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</si>
  <si>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</si>
  <si>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</si>
  <si>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04.04.030</t>
  </si>
  <si>
    <t>Retirada de soleira ou peitoril em pedra, granito ou mármore</t>
  </si>
  <si>
    <t>04.08.020</t>
  </si>
  <si>
    <t>Retirada de folha de esquadria em madeira</t>
  </si>
  <si>
    <t>04.08.060</t>
  </si>
  <si>
    <t>Retirada de batente com guarnição e peças lineares em madeira, chumbados</t>
  </si>
  <si>
    <t>04.09.020</t>
  </si>
  <si>
    <t>Retirada de esquadria metálica em geral</t>
  </si>
  <si>
    <t>04.09.040</t>
  </si>
  <si>
    <t>Retirada de folha de esquadria metálica</t>
  </si>
  <si>
    <t>04.14.020</t>
  </si>
  <si>
    <t>Retirada de vidro ou espelho com raspagem da massa ou retirada de baguete</t>
  </si>
  <si>
    <t>04.30.020</t>
  </si>
  <si>
    <t>Remoção de calha ou rufo</t>
  </si>
  <si>
    <t>04.30.080</t>
  </si>
  <si>
    <t>Remoção de hidrante de parede completo</t>
  </si>
  <si>
    <t>04.30.100</t>
  </si>
  <si>
    <t>Remoção de reservatório em fibrocimento até 1000 litros</t>
  </si>
  <si>
    <t>06.01.020</t>
  </si>
  <si>
    <t>Escavação manual em solo de 1ª e 2ª categoria em campo aberto</t>
  </si>
  <si>
    <t>06.11.020</t>
  </si>
  <si>
    <t>Reaterro manual para simples regularização sem compactação</t>
  </si>
  <si>
    <t>09.01.020</t>
  </si>
  <si>
    <t>Forma em madeira comum para fundação</t>
  </si>
  <si>
    <t>09.01.030</t>
  </si>
  <si>
    <t>Forma em madeira comum para estrutura</t>
  </si>
  <si>
    <t>10.01.040</t>
  </si>
  <si>
    <t>10.01.060</t>
  </si>
  <si>
    <t>11.01.290</t>
  </si>
  <si>
    <t>Concreto usinado, fck = 25,0 MPa - para bombeamento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</si>
  <si>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</si>
  <si>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</si>
  <si>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</si>
  <si>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</si>
  <si>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</si>
  <si>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</si>
  <si>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11.16.220</t>
  </si>
  <si>
    <t>Nivelamento de piso em concreto com acabadora de superfície</t>
  </si>
  <si>
    <t>14.04.200</t>
  </si>
  <si>
    <t>Alvenaria de bloco cerâmico de vedação, uso revestido, de 9 cm</t>
  </si>
  <si>
    <t>14.20.010</t>
  </si>
  <si>
    <t>Vergas, contravergas e pilaretes de concreto armado</t>
  </si>
  <si>
    <t>14.30.070</t>
  </si>
  <si>
    <t>14.30.910</t>
  </si>
  <si>
    <t>Divisória em placas duplas de gesso acartonado, resistência ao fogo 60 minutos, espessura 98/48mm - 2RU / 2RU LM</t>
  </si>
  <si>
    <t>15.20.020</t>
  </si>
  <si>
    <t>Fornecimento de peças diversas para estrutura em madeira</t>
  </si>
  <si>
    <t>16.02.230</t>
  </si>
  <si>
    <t>Cumeeira de barro emboçado tipos: plan, romana, italiana, francesa e paulistinha</t>
  </si>
  <si>
    <t>16.12.200</t>
  </si>
  <si>
    <t>Cumeeira em chapa de aço pré-pintada com epóxi e poliéster, perfil trapezoidal, com espessura de 0,50 mm</t>
  </si>
  <si>
    <t>16.13.130</t>
  </si>
  <si>
    <t>Telhamento em chapa de aço com pintura poliéster, tipo sanduíche, espessura de 0,50 mm, com poliestireno expandido</t>
  </si>
  <si>
    <t>Calha, rufo, afins em chapa galvanizada nº 24 - corte 0,50 m</t>
  </si>
  <si>
    <t>17.01.020</t>
  </si>
  <si>
    <t>Argamassa de regularização e/ou proteção</t>
  </si>
  <si>
    <t>17.01.050</t>
  </si>
  <si>
    <t>Regularização de piso com nata de cimento</t>
  </si>
  <si>
    <t>17.01.060</t>
  </si>
  <si>
    <t>Regularização de piso com nata de cimento e bianco</t>
  </si>
  <si>
    <t>17.02.020</t>
  </si>
  <si>
    <t>Chapisco</t>
  </si>
  <si>
    <t>17.02.140</t>
  </si>
  <si>
    <t>Emboço desempenado com espuma de poliéster</t>
  </si>
  <si>
    <t>17.02.220</t>
  </si>
  <si>
    <t>Reboco</t>
  </si>
  <si>
    <t>17.10.020</t>
  </si>
  <si>
    <t>Piso em granilite moldado no local</t>
  </si>
  <si>
    <t>17.10.100</t>
  </si>
  <si>
    <t>Soleira em granilite moldado no local</t>
  </si>
  <si>
    <t>18.06.410</t>
  </si>
  <si>
    <t>Rejuntamento em placas cerâmicas com argamassa industrializada para rejunte, juntas acima de 3 até 5 mm</t>
  </si>
  <si>
    <t>18.06.510</t>
  </si>
  <si>
    <t>Rejuntamento de rodapé em placas cerâmicas com argamassa industrializada para rejunte, altura até 10 cm, juntas acima de 3 até 5 mm</t>
  </si>
  <si>
    <t>19.01.060</t>
  </si>
  <si>
    <t>20.20.200</t>
  </si>
  <si>
    <t>Raspagem com calafetação e aplicação de verniz sinteco</t>
  </si>
  <si>
    <t>22.02.030</t>
  </si>
  <si>
    <t>22.03.070</t>
  </si>
  <si>
    <t>Forro em lâmina de PVC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</si>
  <si>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</si>
  <si>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</si>
  <si>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</si>
  <si>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</si>
  <si>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</si>
  <si>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</si>
  <si>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</si>
  <si>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</si>
  <si>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23.08.210</t>
  </si>
  <si>
    <t>Armário sob medida em compensado de madeira totalmente revestido em folheado de madeira, completo</t>
  </si>
  <si>
    <t>23.09.030</t>
  </si>
  <si>
    <t>Porta lisa com batente madeira - 70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</si>
  <si>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</si>
  <si>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</si>
  <si>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</si>
  <si>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</si>
  <si>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</si>
  <si>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</si>
  <si>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24.01.030</t>
  </si>
  <si>
    <t>Caixilho em ferro basculante, sob medida</t>
  </si>
  <si>
    <t>25.01.020</t>
  </si>
  <si>
    <t>Caixilho em alumínio fixo, sob medida</t>
  </si>
  <si>
    <t>25.01.120</t>
  </si>
  <si>
    <t>Caixilho tipo veneziana industrial com montantes em alumínio e aletas em fibra de vidro</t>
  </si>
  <si>
    <t>26.01.020</t>
  </si>
  <si>
    <t>Vidro liso transparente de 3 mm</t>
  </si>
  <si>
    <t>26.01.060</t>
  </si>
  <si>
    <t>Vidro liso transparente de 5 mm</t>
  </si>
  <si>
    <t>26.01.160</t>
  </si>
  <si>
    <t>Vidro liso laminado leitoso de 6 mm</t>
  </si>
  <si>
    <t>26.01.230</t>
  </si>
  <si>
    <t>Vidro fantasia de 3/4 mm</t>
  </si>
  <si>
    <t>26.04.030</t>
  </si>
  <si>
    <t>Espelho comum de 3 mm com moldura em alumínio</t>
  </si>
  <si>
    <t>26.20.010</t>
  </si>
  <si>
    <t>Massa para vidro</t>
  </si>
  <si>
    <t>28.01.030</t>
  </si>
  <si>
    <t>28.01.040</t>
  </si>
  <si>
    <t>29.01.020</t>
  </si>
  <si>
    <t>Cantoneira em alumínio perfil sextavado</t>
  </si>
  <si>
    <t>30.01.020</t>
  </si>
  <si>
    <t>Barra de apoio reta, para pessoas com mobilidade reduzida, em tubo de aço inoxidável de 1 1/2´ x 500 mm</t>
  </si>
  <si>
    <t>30.01.040</t>
  </si>
  <si>
    <t>Barra de apoio reta, para pessoas com mobilidade reduzida, em tubo de aço inoxidável de 1 1/2´ x 900 mm</t>
  </si>
  <si>
    <t>30.01.130</t>
  </si>
  <si>
    <t>Barra de proteção para lavatório, para pessoas com mobilidade reduzida, em tubo de alumínio acabamento com pintura epóxi</t>
  </si>
  <si>
    <t>30.08.030</t>
  </si>
  <si>
    <t>Assento articulado para banho, em alumínio com pintura epóxi de 700 x 450 mm</t>
  </si>
  <si>
    <t>30.08.060</t>
  </si>
  <si>
    <t>Bacia sifonada de louça para pessoas com mobilidade reduzida - 6 litros</t>
  </si>
  <si>
    <t>cm³</t>
  </si>
  <si>
    <t>32.07.160</t>
  </si>
  <si>
    <t>Junta de dilatação elástica a base de poliuretano</t>
  </si>
  <si>
    <t>32.15.040</t>
  </si>
  <si>
    <t>Impermeabilização em manta asfáltica com armadura, tipo III-B, espessura de 4 mm</t>
  </si>
  <si>
    <t>33.01.060</t>
  </si>
  <si>
    <t>Imunizante para madeira</t>
  </si>
  <si>
    <t>33.02.060</t>
  </si>
  <si>
    <t>Massa corrida a base de PVA</t>
  </si>
  <si>
    <t>33.02.080</t>
  </si>
  <si>
    <t>Massa corrida à base de resina acrílica</t>
  </si>
  <si>
    <t>33.05.330</t>
  </si>
  <si>
    <t>Verniz em superfície de madeira</t>
  </si>
  <si>
    <t>33.07.140</t>
  </si>
  <si>
    <t>Pintura com esmalte alquídico em estrutura metálica</t>
  </si>
  <si>
    <t>33.10.030</t>
  </si>
  <si>
    <t>Tinta acrílica antimofo em massa, inclusive preparo</t>
  </si>
  <si>
    <t>33.10.050</t>
  </si>
  <si>
    <t>Tinta acrílica em massa, inclusive preparo</t>
  </si>
  <si>
    <t>36.03.010</t>
  </si>
  <si>
    <t>Caixa de medição tipo II (300 x 560 x 200) mm, padrão concessionárias</t>
  </si>
  <si>
    <t>37.01.160</t>
  </si>
  <si>
    <t>Quadro Telebrás de embutir de 800 x 800 x 120 mm</t>
  </si>
  <si>
    <t>37.02.100</t>
  </si>
  <si>
    <t>Quadro Telebrás de sobrepor de 600 x 600 x 120 mm</t>
  </si>
  <si>
    <t>37.03.230</t>
  </si>
  <si>
    <t>Quadro de distribuição universal de embutir, para disjuntores 44 DIN / 32 Bolt-on - 150 A - sem componentes</t>
  </si>
  <si>
    <t>37.04.250</t>
  </si>
  <si>
    <t>Quadro de distribuição universal de sobrepor, para disjuntores 16 DIN / 12 Bolt-on - 150 A - sem componentes</t>
  </si>
  <si>
    <t>37.10.010</t>
  </si>
  <si>
    <t>Barramento de cobre nu</t>
  </si>
  <si>
    <t>37.13.660</t>
  </si>
  <si>
    <t>Disjuntor termomagnético, tripolar 220/380 V, corrente de 60 A até 100 A</t>
  </si>
  <si>
    <t>37.13.800</t>
  </si>
  <si>
    <t>Mini-disjuntor termomagnético, unipolar 127/220 V, corrente de 10 A até 32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</si>
  <si>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</si>
  <si>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</si>
  <si>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</si>
  <si>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</si>
  <si>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37.13.880</t>
  </si>
  <si>
    <t>Mini-disjuntor termomagnético, tripolar 220/380 V, corrente de 10 A até 32 A</t>
  </si>
  <si>
    <t>37.13.900</t>
  </si>
  <si>
    <t>Mini-disjuntor termomagnético, tripolar 220/380 V, corrente de 63 A</t>
  </si>
  <si>
    <t>37.17.070</t>
  </si>
  <si>
    <t>Dispositivo diferencial residual de 40 A x 30 mA - 2 polos</t>
  </si>
  <si>
    <t>37.17.090</t>
  </si>
  <si>
    <t>Dispositivo diferencial residual de 63 A x 30 mA - 4 polos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</si>
  <si>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</si>
  <si>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</si>
  <si>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</si>
  <si>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</si>
  <si>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</si>
  <si>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</si>
  <si>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38.04.040</t>
  </si>
  <si>
    <t>38.04.060</t>
  </si>
  <si>
    <t>38.04.120</t>
  </si>
  <si>
    <t>38.19.040</t>
  </si>
  <si>
    <t>Eletroduto de PVC corrugado flexível leve, diâmetro externo de 32 mm</t>
  </si>
  <si>
    <t>38.19.220</t>
  </si>
  <si>
    <t>Eletroduto de PVC corrugado flexível reforçado, diâmetro externo de 32 mm</t>
  </si>
  <si>
    <t>39.02.016</t>
  </si>
  <si>
    <t>Cabo de cobre de 2,5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</si>
  <si>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</si>
  <si>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</si>
  <si>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</si>
  <si>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</si>
  <si>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39.04.080</t>
  </si>
  <si>
    <t>Cabo de cobre nu, têmpera mole, classe 2, de 50 mm²</t>
  </si>
  <si>
    <t>39.10.060</t>
  </si>
  <si>
    <t>Terminal de pressão/compressão para cabo de 6 até 10 mm²</t>
  </si>
  <si>
    <t>39.10.080</t>
  </si>
  <si>
    <t>Terminal de pressão/compressão para cabo de 16 mm²</t>
  </si>
  <si>
    <t>39.11.090</t>
  </si>
  <si>
    <t>Fio telefônico tipo FI-60, para ligação de aparelhos telefônicos</t>
  </si>
  <si>
    <t>39.11.110</t>
  </si>
  <si>
    <t>Fio telefônico externo tipo FE-160</t>
  </si>
  <si>
    <t>39.11.210</t>
  </si>
  <si>
    <t>Cabo telefônico secundário de distribuição CTP-APL, com 20 pares de 0,50 mm, para rede externa</t>
  </si>
  <si>
    <t>39.18.120</t>
  </si>
  <si>
    <t>Cabo para rede U/UTP 23 AWG com 4 pares - categoria 6A</t>
  </si>
  <si>
    <t>39.18.126</t>
  </si>
  <si>
    <t>Cabo para rede 24 AWG com 4 pares, categoria 6</t>
  </si>
  <si>
    <t>40.04.090</t>
  </si>
  <si>
    <t>Tomada RJ 11 para telefone, sem placa</t>
  </si>
  <si>
    <t>40.04.096</t>
  </si>
  <si>
    <t>Tomada RJ 45 para rede de dados, com placa</t>
  </si>
  <si>
    <t>40.04.460</t>
  </si>
  <si>
    <t>Tomada 2P+T de 20 A - 250 V, completa</t>
  </si>
  <si>
    <t>40.05.020</t>
  </si>
  <si>
    <t>Interruptor com 1 tecla simples e placa</t>
  </si>
  <si>
    <t>40.05.180</t>
  </si>
  <si>
    <t>Interruptor bipolar simples, 1 tecla dupla e placa</t>
  </si>
  <si>
    <t>40.06.040</t>
  </si>
  <si>
    <t>Condulete metálico de 3/4´</t>
  </si>
  <si>
    <t>40.06.060</t>
  </si>
  <si>
    <t>Condulete metálico de 1´</t>
  </si>
  <si>
    <t>40.06.120</t>
  </si>
  <si>
    <t>Condulete metálico de 2´</t>
  </si>
  <si>
    <t>40.07.010</t>
  </si>
  <si>
    <t>Caixa em PVC de 4´ x 2´</t>
  </si>
  <si>
    <t>40.11.010</t>
  </si>
  <si>
    <t>41.07.070</t>
  </si>
  <si>
    <t>Lâmpada fluorescente tubular, base bipino bilateral de 32 W</t>
  </si>
  <si>
    <t>41.09.750</t>
  </si>
  <si>
    <t>Reator eletrônico de alto fator de potência com partida instantânea, para duas lâmpadas fluorescentes tubulares, base bipino bilateral, 32 W - 127 V / 220 V</t>
  </si>
  <si>
    <t>41.14.390</t>
  </si>
  <si>
    <t>41.14.620</t>
  </si>
  <si>
    <t>Luminária retangular de sobrepor tipo calha aberta com refletor e aletas parabólicas para 2 lâmpadas fluorescentes tubulares 28/54W</t>
  </si>
  <si>
    <t>42.01.040</t>
  </si>
  <si>
    <t>Captor tipo Franklin, h= 300 mm, 4 pontos, 2 descidas, acabamento cromado</t>
  </si>
  <si>
    <t>42.03.040</t>
  </si>
  <si>
    <t>Isolador galvanizado para mastro de diâmetro 2´, simples com 2 descidas</t>
  </si>
  <si>
    <t>42.04.040</t>
  </si>
  <si>
    <t>Apoio para mastro de diâmetro 2´</t>
  </si>
  <si>
    <t>42.04.060</t>
  </si>
  <si>
    <t>Base para mastro de diâmetro 2´</t>
  </si>
  <si>
    <t>42.04.120</t>
  </si>
  <si>
    <t>Mastro simples galvanizado de diâmetro 2´</t>
  </si>
  <si>
    <t>42.04.160</t>
  </si>
  <si>
    <t>Suporte porta bandeira reforçado para mastro de diâmetro 2´</t>
  </si>
  <si>
    <t>42.05.190</t>
  </si>
  <si>
    <t>Haste de aterramento de 3/4´ x 3,00 m</t>
  </si>
  <si>
    <t>42.05.210</t>
  </si>
  <si>
    <t>Haste de aterramento de 5/8´ x 3,00 m</t>
  </si>
  <si>
    <t>42.05.320</t>
  </si>
  <si>
    <t>Caixa de inspeção do terra cilíndrica em PVC rígido, diâmetro de 300 mm - h= 400 mm</t>
  </si>
  <si>
    <t>42.05.380</t>
  </si>
  <si>
    <t>42.05.440</t>
  </si>
  <si>
    <t>42.05.510</t>
  </si>
  <si>
    <t>43.01.010</t>
  </si>
  <si>
    <t>Bebedouro elétrico de pressão em aço inoxidável, capacidade 4 l/h - simples</t>
  </si>
  <si>
    <t>43.07.360</t>
  </si>
  <si>
    <t>Ar condicionado a frio, tipo split parede com capacidade de 30.000 BTU/h</t>
  </si>
  <si>
    <t>44.01.100</t>
  </si>
  <si>
    <t>Lavatório de louça sem coluna</t>
  </si>
  <si>
    <t>44.01.110</t>
  </si>
  <si>
    <t>Lavatório de louça com coluna</t>
  </si>
  <si>
    <t>44.01.800</t>
  </si>
  <si>
    <t>Bacia sifonada com caixa de descarga acoplada sem tampa - 6 litros</t>
  </si>
  <si>
    <t>44.02.060</t>
  </si>
  <si>
    <t>Tampo/bancada em granito com espessura de 3 cm</t>
  </si>
  <si>
    <t>44.03.010</t>
  </si>
  <si>
    <t>Dispenser toalheiro em ABS e policarbonato para bobina de 20 cm x 200 m, com alavanca</t>
  </si>
  <si>
    <t>44.03.050</t>
  </si>
  <si>
    <t>Dispenser papel higiênico em ABS para rolão 300 / 600 m, com visor</t>
  </si>
  <si>
    <t>44.03.130</t>
  </si>
  <si>
    <t>Saboneteira tipo dispenser, para refil de 800 ml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</si>
  <si>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</si>
  <si>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</si>
  <si>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</si>
  <si>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</si>
  <si>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44.06.520</t>
  </si>
  <si>
    <t>Cuba em aço inoxidável simples de 600x500x400mm</t>
  </si>
  <si>
    <t>44.20.100</t>
  </si>
  <si>
    <t>Engate flexível metálico DN= 1/2´</t>
  </si>
  <si>
    <t>44.20.200</t>
  </si>
  <si>
    <t>Sifão de metal cromado de 1 1/2´ x 2´</t>
  </si>
  <si>
    <t>44.20.220</t>
  </si>
  <si>
    <t>Sifão de metal cromado de 1´ x 1 1/2´</t>
  </si>
  <si>
    <t>44.20.280</t>
  </si>
  <si>
    <t>Tampa de plástico para bacia sanitária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</si>
  <si>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</si>
  <si>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</si>
  <si>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</si>
  <si>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</si>
  <si>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</si>
  <si>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</si>
  <si>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</si>
  <si>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</si>
  <si>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</si>
  <si>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</si>
  <si>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46.01.050</t>
  </si>
  <si>
    <t>Tubo de PVC rígido soldável marrom, DN= 50 mm, (1 1/2´),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</si>
  <si>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</si>
  <si>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</si>
  <si>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</si>
  <si>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</si>
  <si>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</si>
  <si>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</si>
  <si>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46.03.060</t>
  </si>
  <si>
    <t>Tubo de PVC rígido PxB com virola e anel de borracha, linha esgoto série reforçada ´R´. DN= 150 mm, inclusive conexões</t>
  </si>
  <si>
    <t>47.01.180</t>
  </si>
  <si>
    <t>Válvula de esfera monobloco em latão fundido passagem plena, acionamento com alavanca, DN= 3/4´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</si>
  <si>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</si>
  <si>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</si>
  <si>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</si>
  <si>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</si>
  <si>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</si>
  <si>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</si>
  <si>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</si>
  <si>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</si>
  <si>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47.04.040</t>
  </si>
  <si>
    <t>Válvula de descarga com registro próprio, DN= 1 1/2´</t>
  </si>
  <si>
    <t>48.02.004</t>
  </si>
  <si>
    <t>Reservatório de fibra de vidro - capacidade de 2.000 litros</t>
  </si>
  <si>
    <t>48.05.010</t>
  </si>
  <si>
    <t>Torneira de boia, DN= 3/4´</t>
  </si>
  <si>
    <t>49.01.016</t>
  </si>
  <si>
    <t>Caixa sifonada de PVC rígido de 100 x 100 x 50 mm, com grelha</t>
  </si>
  <si>
    <t>49.01.030</t>
  </si>
  <si>
    <t>Caixa sifonada de PVC rígido de 150 x 150 x 50 mm, com grelha</t>
  </si>
  <si>
    <t>49.03.020</t>
  </si>
  <si>
    <t>49.06.550</t>
  </si>
  <si>
    <t>50.05.160</t>
  </si>
  <si>
    <t>Módulo para adaptação de luminária de emergência, autonomia 90 minutos para lâmpada fluorescente de 32 W</t>
  </si>
  <si>
    <t>50.05.310</t>
  </si>
  <si>
    <t>Bloco autônomo de iluminação de emergência com autonomia mínima de 3 horas, equipado com 2 faróis de lâmpadas de 21/55 W</t>
  </si>
  <si>
    <t>50.10.058</t>
  </si>
  <si>
    <t>Extintor manual de pó químico seco BC - capacidade de 4 kg</t>
  </si>
  <si>
    <t>50.10.100</t>
  </si>
  <si>
    <t>Extintor manual de água pressurizada - capacidade de 10 litros</t>
  </si>
  <si>
    <t>55.01.020</t>
  </si>
  <si>
    <t>Limpeza final da obra</t>
  </si>
  <si>
    <t>97.01.010</t>
  </si>
  <si>
    <t>Adesivo vinílico, padrão regulamentado, para sinalização de incêndio</t>
  </si>
  <si>
    <t>97.02.210</t>
  </si>
  <si>
    <t>Placa de sinalização em PVC para ambientes</t>
  </si>
  <si>
    <t>05.07.040</t>
  </si>
  <si>
    <t>Remoção de entulho separado de obra com caçamba metálica - terra, alvenaria, concreto, argamassa, madeira, papel, plástico ou metal</t>
  </si>
  <si>
    <t>05.07.050</t>
  </si>
  <si>
    <t>16.02.045</t>
  </si>
  <si>
    <t>18.06.062</t>
  </si>
  <si>
    <t>18.06.063</t>
  </si>
  <si>
    <t>18.06.102</t>
  </si>
  <si>
    <t>18.11.042</t>
  </si>
  <si>
    <t>33.07.102</t>
  </si>
  <si>
    <t>Esmalte a base de água em estrutura metálica</t>
  </si>
  <si>
    <t>Eletroduto galvanizado, médio de 3/4´ - com acessórios</t>
  </si>
  <si>
    <t>Eletroduto galvanizado, médio de 1´ - com acessórios</t>
  </si>
  <si>
    <t>Eletroduto galvanizado, médio de 2´ - com acessórios</t>
  </si>
  <si>
    <t>Revestimento em placa cerâmica esmaltada de 20x20 cm, tipo monocolor, assentado e rejuntado com argamassa industrializada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</si>
  <si>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</si>
  <si>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</si>
  <si>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</si>
  <si>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</si>
  <si>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</si>
  <si>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</si>
  <si>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</si>
  <si>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</si>
  <si>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1.1</t>
  </si>
  <si>
    <t>Início, apoio e administração da obra</t>
  </si>
  <si>
    <t>2.1</t>
  </si>
  <si>
    <t>2.2</t>
  </si>
  <si>
    <t>Demolição, Transporte e Serviço em Solo</t>
  </si>
  <si>
    <t>3.1</t>
  </si>
  <si>
    <t>3.2</t>
  </si>
  <si>
    <t>Alvenaria e elemento divisor</t>
  </si>
  <si>
    <t>Revestimentos</t>
  </si>
  <si>
    <t>Pintura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</si>
  <si>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</si>
  <si>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</si>
  <si>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</si>
  <si>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</si>
  <si>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</si>
  <si>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</si>
  <si>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</si>
  <si>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</si>
  <si>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</si>
  <si>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</si>
  <si>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</si>
  <si>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Total</t>
  </si>
  <si>
    <t>01.17.041</t>
  </si>
  <si>
    <t>01.17.081</t>
  </si>
  <si>
    <t>01.17.121</t>
  </si>
  <si>
    <t>Andaime e balancim</t>
  </si>
  <si>
    <t>Com001</t>
  </si>
  <si>
    <t>TOTAL obra</t>
  </si>
  <si>
    <t>BDI obra</t>
  </si>
  <si>
    <t>TOTAL GERAL ACUMULADO</t>
  </si>
  <si>
    <t>Objeto:</t>
  </si>
  <si>
    <t xml:space="preserve">Local:                    </t>
  </si>
  <si>
    <t>TOTAL GERAL</t>
  </si>
  <si>
    <t xml:space="preserve">TOTAL GERAL </t>
  </si>
  <si>
    <t>4.1</t>
  </si>
  <si>
    <t>Remoção de entulho de obra com caçamba metálica - material volumoso e misturado por alvenaria, terra, madeira, papel, plástico e metal</t>
  </si>
  <si>
    <t>Armadura em barra de aço CA-50 (A ou B) fyk = 500 MPa</t>
  </si>
  <si>
    <t>Armadura em barra de aço CA-60 (A ou B) fyk = 600 MPa</t>
  </si>
  <si>
    <t>Divisória sanitária em painel laminado melamínico estrutural com perfis em alumínio, inclusive ferragem completa para vão de porta</t>
  </si>
  <si>
    <t>Telha de barro colonial/paulista</t>
  </si>
  <si>
    <t>Placa cerâmica esmaltada PEI-5 para área interna, com textura semirrugosa, grupo de absorção BIb, resistência química A, assentado com argamassa colante industrializada</t>
  </si>
  <si>
    <t>Rodapé em placa cerâmica esmaltada PEI-5 para área interna, com textura semirrugosa, grupo de absorção BIb, resistência química A, assentado com argamassa colante industrializada</t>
  </si>
  <si>
    <t>Placa cerâmica esmaltada PEI-5 para área interna, grupo de absorção BIIb, resistência química B, assentado com argamassa colante industrializada</t>
  </si>
  <si>
    <t>Peitoril e/ou soleira em granito, espessura de 2 cm e largura até 20 cm</t>
  </si>
  <si>
    <t>Forro em painéis de gesso acartonado, espessura de 12,5 mm, fixo</t>
  </si>
  <si>
    <t>32.06.151</t>
  </si>
  <si>
    <t>Lâmina refletiva revestida com dupla face em alumínio, dupla malha de reforço e laminação entre camadas, para isolação térmica</t>
  </si>
  <si>
    <t>33.12.011</t>
  </si>
  <si>
    <t>Esmalte à base de água em madeira, inclusive preparo</t>
  </si>
  <si>
    <t>Relé fotoelétrico 50/60 Hz, 110/220 V, 1200 VA, completo</t>
  </si>
  <si>
    <t>Luminária retangular de sobrepor tipo calha aberta, com refletor em alumínio de alto brilho, para 2 lâmpadas fluorescentes tubulares 32 W/36 W</t>
  </si>
  <si>
    <t>Caixa de equalização, de embutir, em aço com barramento, de 200 x 200 mm e tampa</t>
  </si>
  <si>
    <t>Suporte para fixação de fita de alumínio 7/8" x 1/8" e/ou cabo de cobre nú, com base ondulada</t>
  </si>
  <si>
    <t>Grelha com calha e cesto coletor para piso em aço inoxidável, largura de 15 cm</t>
  </si>
  <si>
    <t>02.01.021</t>
  </si>
  <si>
    <t>02.01.171</t>
  </si>
  <si>
    <t>02.05.202</t>
  </si>
  <si>
    <t>16.33.052</t>
  </si>
  <si>
    <t>Ferragem completa com maçaneta tipo alavanca, para porta externa com 2 folhas</t>
  </si>
  <si>
    <t>Ferragem completa com maçaneta tipo alavanca, para porta interna com 1 folha</t>
  </si>
  <si>
    <t>41.02.562</t>
  </si>
  <si>
    <t>Lâmpada LED tubular T8 com base G13, de 3400 até 4000 Im - 36 a 40W</t>
  </si>
  <si>
    <t>Cronograma Físico - Financeiro</t>
  </si>
  <si>
    <t>Planilha analítica</t>
  </si>
  <si>
    <t>Planilha resumo</t>
  </si>
  <si>
    <t>Projeto ASBUILT/Data book para obras de contrução e/ou reforma</t>
  </si>
  <si>
    <t>Composição do BDI</t>
  </si>
  <si>
    <t>Administração central</t>
  </si>
  <si>
    <t>AC</t>
  </si>
  <si>
    <t>Riscos</t>
  </si>
  <si>
    <t>R</t>
  </si>
  <si>
    <t>Seguros + Garantia</t>
  </si>
  <si>
    <t>S+G</t>
  </si>
  <si>
    <t>Despesas financeiras</t>
  </si>
  <si>
    <t>DF</t>
  </si>
  <si>
    <t>Lucro/remuneração</t>
  </si>
  <si>
    <t>L</t>
  </si>
  <si>
    <t>Tributos</t>
  </si>
  <si>
    <t>T</t>
  </si>
  <si>
    <t>ISS</t>
  </si>
  <si>
    <t>PIS</t>
  </si>
  <si>
    <t>COFINS</t>
  </si>
  <si>
    <t>Fórmula BDI
(TC 036.076/2011-2 Acórdão Nº 2622/2013 TCU - Plenário)</t>
  </si>
  <si>
    <t>BDI Calculado:</t>
  </si>
  <si>
    <t>13.01.130</t>
  </si>
  <si>
    <t>Laje pré-fabricada mista vigota treliçada/lajota cerâmica - LT 12 (8+4) e capa com concreto de 25 MPa</t>
  </si>
  <si>
    <t>Barra condutora chata em alumínio de 7/8´ x 1/8´, inclusive acessórios de fixação</t>
  </si>
  <si>
    <t>Caixa de gordura em alvenaria, 600 x 600 x 600 mm</t>
  </si>
  <si>
    <t>Av. dos Coqueiros - s/nº - Franco da Rocha - São Paulo</t>
  </si>
  <si>
    <t>Estrutura em madeira, ferro, alumínio e concreto</t>
  </si>
  <si>
    <t>Telhamento</t>
  </si>
  <si>
    <t>Esquadrias</t>
  </si>
  <si>
    <t>Acessibilidade</t>
  </si>
  <si>
    <t>Impermeabilização, isolação, proteção e junta</t>
  </si>
  <si>
    <t>Elétrica, Telefonia, Rede e SPDA</t>
  </si>
  <si>
    <t>Hidráulica</t>
  </si>
  <si>
    <t>Detecção, combate e prevenção a incêndio</t>
  </si>
  <si>
    <t>Comunicação Visual</t>
  </si>
  <si>
    <t>Limpeza</t>
  </si>
  <si>
    <t>1.1.1</t>
  </si>
  <si>
    <t>1.1.2</t>
  </si>
  <si>
    <t>1.1.3</t>
  </si>
  <si>
    <t>1.1.4</t>
  </si>
  <si>
    <t>1.1.5</t>
  </si>
  <si>
    <t>1.1.6</t>
  </si>
  <si>
    <t>Fundações</t>
  </si>
  <si>
    <t>2.1.1</t>
  </si>
  <si>
    <t>2.1.2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</si>
  <si>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</si>
  <si>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</si>
  <si>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</si>
  <si>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</si>
  <si>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</si>
  <si>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</si>
  <si>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</si>
  <si>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</si>
  <si>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</si>
  <si>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</si>
  <si>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</si>
  <si>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</si>
  <si>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</si>
  <si>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</si>
  <si>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</si>
  <si>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</si>
  <si>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</si>
  <si>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</si>
  <si>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</si>
  <si>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</si>
  <si>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Demolição sem reaproveitamento</t>
  </si>
  <si>
    <t>Retirada com provável reaproveitamento</t>
  </si>
  <si>
    <t>3.1.1</t>
  </si>
  <si>
    <t>3.1.2</t>
  </si>
  <si>
    <t>3.1.3</t>
  </si>
  <si>
    <t>3.1.4</t>
  </si>
  <si>
    <t>Serviço técnico espexializado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</si>
  <si>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</si>
  <si>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</si>
  <si>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</si>
  <si>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</si>
  <si>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</si>
  <si>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</si>
  <si>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</si>
  <si>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</si>
  <si>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</si>
  <si>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</si>
  <si>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Demolições e retiradas</t>
  </si>
  <si>
    <t>Hidáulica</t>
  </si>
  <si>
    <t>Deteceção, combate e prevenção a incêndio</t>
  </si>
  <si>
    <t>1.0</t>
  </si>
  <si>
    <t>2.0</t>
  </si>
  <si>
    <t>DEMOLIÇÃO DE PRÉDIO EXISTENTE</t>
  </si>
  <si>
    <t>3.0</t>
  </si>
  <si>
    <t>ALMOXARIFADO</t>
  </si>
  <si>
    <t>4.0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</si>
  <si>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</si>
  <si>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</si>
  <si>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</si>
  <si>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</si>
  <si>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</si>
  <si>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</si>
  <si>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</si>
  <si>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</si>
  <si>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</si>
  <si>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</si>
  <si>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</si>
  <si>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</si>
  <si>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</si>
  <si>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</si>
  <si>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2.4</t>
  </si>
  <si>
    <t>2.4.1</t>
  </si>
  <si>
    <t>2.4.2</t>
  </si>
  <si>
    <t>2.4.3</t>
  </si>
  <si>
    <t>2.4.4</t>
  </si>
  <si>
    <t>2.5</t>
  </si>
  <si>
    <t>2.5.1</t>
  </si>
  <si>
    <t>2.6.1</t>
  </si>
  <si>
    <t>2.6</t>
  </si>
  <si>
    <t>2.6.2</t>
  </si>
  <si>
    <t>2.6.3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</si>
  <si>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</si>
  <si>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</si>
  <si>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</si>
  <si>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</si>
  <si>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</si>
  <si>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</si>
  <si>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</si>
  <si>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</si>
  <si>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</si>
  <si>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</si>
  <si>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</si>
  <si>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</si>
  <si>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</si>
  <si>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</si>
  <si>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</si>
  <si>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</si>
  <si>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</si>
  <si>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</si>
  <si>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</si>
  <si>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</si>
  <si>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</si>
  <si>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</si>
  <si>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</si>
  <si>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</si>
  <si>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</si>
  <si>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</si>
  <si>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</si>
  <si>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</si>
  <si>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</si>
  <si>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2.8.15</t>
  </si>
  <si>
    <t>2.9</t>
  </si>
  <si>
    <t>2.9.1</t>
  </si>
  <si>
    <t>2.9.2</t>
  </si>
  <si>
    <t>2.9.3</t>
  </si>
  <si>
    <t>2.9.4</t>
  </si>
  <si>
    <t>2.9.5</t>
  </si>
  <si>
    <t>2.10</t>
  </si>
  <si>
    <t>2.10.1</t>
  </si>
  <si>
    <t>2.10.2</t>
  </si>
  <si>
    <t>2.11</t>
  </si>
  <si>
    <t>2.11.1</t>
  </si>
  <si>
    <t>2.11.2</t>
  </si>
  <si>
    <t>2.11.3</t>
  </si>
  <si>
    <t>2.11.4</t>
  </si>
  <si>
    <t>2.11.5</t>
  </si>
  <si>
    <t>2.11.6</t>
  </si>
  <si>
    <t>2.11.7</t>
  </si>
  <si>
    <t>2.11.8</t>
  </si>
  <si>
    <t>2.13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</si>
  <si>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</si>
  <si>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</si>
  <si>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</si>
  <si>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</si>
  <si>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</si>
  <si>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</si>
  <si>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</si>
  <si>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</si>
  <si>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</si>
  <si>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</si>
  <si>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</si>
  <si>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</si>
  <si>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</si>
  <si>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</si>
  <si>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</si>
  <si>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2.13.16</t>
  </si>
  <si>
    <t>2.13.17</t>
  </si>
  <si>
    <t>2.13.18</t>
  </si>
  <si>
    <t>2.13.19</t>
  </si>
  <si>
    <t>2.13.20</t>
  </si>
  <si>
    <t>2.13.21</t>
  </si>
  <si>
    <t>2.13.22</t>
  </si>
  <si>
    <t>2.13.23</t>
  </si>
  <si>
    <t>2.13.24</t>
  </si>
  <si>
    <t>2.13.25</t>
  </si>
  <si>
    <t>2.13.26</t>
  </si>
  <si>
    <t>2.13.27</t>
  </si>
  <si>
    <t>2.13.28</t>
  </si>
  <si>
    <t>2.12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</si>
  <si>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</si>
  <si>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</si>
  <si>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</si>
  <si>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</si>
  <si>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</si>
  <si>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</si>
  <si>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</si>
  <si>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</si>
  <si>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</si>
  <si>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</si>
  <si>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</si>
  <si>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</si>
  <si>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</si>
  <si>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2.12.14</t>
  </si>
  <si>
    <t>2.12.15</t>
  </si>
  <si>
    <t>2.12.16</t>
  </si>
  <si>
    <t>2.12.17</t>
  </si>
  <si>
    <t>2.12.18</t>
  </si>
  <si>
    <t>2.12.19</t>
  </si>
  <si>
    <t>2.12.20</t>
  </si>
  <si>
    <t>2.12.21</t>
  </si>
  <si>
    <t>2.12.22</t>
  </si>
  <si>
    <t>2.12.23</t>
  </si>
  <si>
    <t>2.12.24</t>
  </si>
  <si>
    <t>2.12.25</t>
  </si>
  <si>
    <t>2.12.26</t>
  </si>
  <si>
    <t>2.12.27</t>
  </si>
  <si>
    <t>2.12.28</t>
  </si>
  <si>
    <t>2.12.29</t>
  </si>
  <si>
    <t>2.12.30</t>
  </si>
  <si>
    <t>2.12.31</t>
  </si>
  <si>
    <t>2.12.32</t>
  </si>
  <si>
    <t>2.12.33</t>
  </si>
  <si>
    <t>2.12.34</t>
  </si>
  <si>
    <t>2.12.35</t>
  </si>
  <si>
    <t>2.12.36</t>
  </si>
  <si>
    <t>2.12.37</t>
  </si>
  <si>
    <t>2.12.38</t>
  </si>
  <si>
    <t>2.12.39</t>
  </si>
  <si>
    <t>2.12.40</t>
  </si>
  <si>
    <t>2.12.41</t>
  </si>
  <si>
    <t>2.12.42</t>
  </si>
  <si>
    <t>2.12.43</t>
  </si>
  <si>
    <t>2.12.44</t>
  </si>
  <si>
    <t>2.14</t>
  </si>
  <si>
    <t>2.14.1</t>
  </si>
  <si>
    <t>2.14.2</t>
  </si>
  <si>
    <t>2.14.3</t>
  </si>
  <si>
    <t>2.14.4</t>
  </si>
  <si>
    <t>2.15</t>
  </si>
  <si>
    <t>2.15.1</t>
  </si>
  <si>
    <t>2.15.2</t>
  </si>
  <si>
    <t>2.16</t>
  </si>
  <si>
    <t>2.16.1</t>
  </si>
  <si>
    <t>3.1.5</t>
  </si>
  <si>
    <t>3.1.6</t>
  </si>
  <si>
    <t>3.1.7</t>
  </si>
  <si>
    <t>3.1.8</t>
  </si>
  <si>
    <t>3.1.9</t>
  </si>
  <si>
    <t>3.1.10</t>
  </si>
  <si>
    <t>3.1.11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</si>
  <si>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</si>
  <si>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</si>
  <si>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</si>
  <si>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</si>
  <si>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</si>
  <si>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</si>
  <si>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</si>
  <si>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</si>
  <si>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4.1.2</t>
  </si>
  <si>
    <t>4.1.3</t>
  </si>
  <si>
    <t>4.1.4</t>
  </si>
  <si>
    <t>4.2</t>
  </si>
  <si>
    <t>4.2.1</t>
  </si>
  <si>
    <t>4.2.2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</si>
  <si>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</si>
  <si>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</si>
  <si>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</si>
  <si>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</si>
  <si>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</si>
  <si>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</si>
  <si>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</si>
  <si>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</si>
  <si>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</si>
  <si>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</si>
  <si>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</si>
  <si>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</si>
  <si>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4.4</t>
  </si>
  <si>
    <t>4.4.1</t>
  </si>
  <si>
    <t>4.4.2</t>
  </si>
  <si>
    <t>4.5</t>
  </si>
  <si>
    <t>4.5.1</t>
  </si>
  <si>
    <t>4.6</t>
  </si>
  <si>
    <t>4.6.1</t>
  </si>
  <si>
    <t>4.6.2</t>
  </si>
  <si>
    <t>4.6.3</t>
  </si>
  <si>
    <t>4.7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</si>
  <si>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</si>
  <si>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</si>
  <si>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</si>
  <si>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</si>
  <si>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</si>
  <si>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</si>
  <si>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</si>
  <si>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</si>
  <si>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4.7.9</t>
  </si>
  <si>
    <t>4.7.10</t>
  </si>
  <si>
    <t>4.8</t>
  </si>
  <si>
    <t>4.8.1</t>
  </si>
  <si>
    <t>4.8.2</t>
  </si>
  <si>
    <t>4.8.3</t>
  </si>
  <si>
    <t>4.8.4</t>
  </si>
  <si>
    <t>4.8.5</t>
  </si>
  <si>
    <t>4.8.6</t>
  </si>
  <si>
    <t>4.8.7</t>
  </si>
  <si>
    <t>4.8.8</t>
  </si>
  <si>
    <t>4.9</t>
  </si>
  <si>
    <t>4.9.1</t>
  </si>
  <si>
    <t>4.10</t>
  </si>
  <si>
    <t>4.10.1</t>
  </si>
  <si>
    <t>4.10.2</t>
  </si>
  <si>
    <t>4.10.3</t>
  </si>
  <si>
    <t>4.10.4</t>
  </si>
  <si>
    <t>4.10.5</t>
  </si>
  <si>
    <t>4.11</t>
  </si>
  <si>
    <t>4.11.1</t>
  </si>
  <si>
    <t>4.11.2</t>
  </si>
  <si>
    <t>4.11.3</t>
  </si>
  <si>
    <t>4.11.4</t>
  </si>
  <si>
    <t>4.11.5</t>
  </si>
  <si>
    <t>4.11.6</t>
  </si>
  <si>
    <t>4.11.7</t>
  </si>
  <si>
    <t>4.11.8</t>
  </si>
  <si>
    <t>4.11.9</t>
  </si>
  <si>
    <t>4.11.10</t>
  </si>
  <si>
    <t>4.11.11</t>
  </si>
  <si>
    <t>4.11.12</t>
  </si>
  <si>
    <t>4.11.13</t>
  </si>
  <si>
    <t>4.11.14</t>
  </si>
  <si>
    <t>4.11.15</t>
  </si>
  <si>
    <t>4.11.16</t>
  </si>
  <si>
    <t>4.11.17</t>
  </si>
  <si>
    <t>4.11.18</t>
  </si>
  <si>
    <t>4.11.19</t>
  </si>
  <si>
    <t>4.11.20</t>
  </si>
  <si>
    <t>4.11.21</t>
  </si>
  <si>
    <t>4.11.22</t>
  </si>
  <si>
    <t>4.11.23</t>
  </si>
  <si>
    <t>4.11.24</t>
  </si>
  <si>
    <t>4.11.25</t>
  </si>
  <si>
    <t>4.11.26</t>
  </si>
  <si>
    <t>4.11.27</t>
  </si>
  <si>
    <t>4.11.28</t>
  </si>
  <si>
    <t>4.11.29</t>
  </si>
  <si>
    <t>4.11.30</t>
  </si>
  <si>
    <t>4.11.31</t>
  </si>
  <si>
    <t>4.11.32</t>
  </si>
  <si>
    <t>4.11.33</t>
  </si>
  <si>
    <t>4.11.34</t>
  </si>
  <si>
    <t>4.11.35</t>
  </si>
  <si>
    <t>4.11.36</t>
  </si>
  <si>
    <t>4.11.37</t>
  </si>
  <si>
    <t>4.11.38</t>
  </si>
  <si>
    <t>4.11.39</t>
  </si>
  <si>
    <t>4.11.40</t>
  </si>
  <si>
    <t>4.11.41</t>
  </si>
  <si>
    <t>4.11.42</t>
  </si>
  <si>
    <t>4.11.43</t>
  </si>
  <si>
    <t>4.12</t>
  </si>
  <si>
    <t>4.12.1</t>
  </si>
  <si>
    <t>4.12.2</t>
  </si>
  <si>
    <t>4.12.3</t>
  </si>
  <si>
    <t>4.12.4</t>
  </si>
  <si>
    <t>4.12.5</t>
  </si>
  <si>
    <t>4.12.6</t>
  </si>
  <si>
    <t>4.12.7</t>
  </si>
  <si>
    <t>4.12.8</t>
  </si>
  <si>
    <t>4.12.9</t>
  </si>
  <si>
    <t>4.12.10</t>
  </si>
  <si>
    <t>4.12.11</t>
  </si>
  <si>
    <t>4.12.12</t>
  </si>
  <si>
    <t>4.12.13</t>
  </si>
  <si>
    <t>4.12.14</t>
  </si>
  <si>
    <t>4.12.15</t>
  </si>
  <si>
    <t>4.13</t>
  </si>
  <si>
    <t>4.13.1</t>
  </si>
  <si>
    <t>4.13.2</t>
  </si>
  <si>
    <t>4.13.3</t>
  </si>
  <si>
    <t>4.13.4</t>
  </si>
  <si>
    <t>4.14</t>
  </si>
  <si>
    <t>4.14.1</t>
  </si>
  <si>
    <t>REFORMA DO CRR's - GALPÕES</t>
  </si>
  <si>
    <t>Demolição de prédio, Reforma do Almoxarifado e Reforma dos CRR's - Galpões.</t>
  </si>
  <si>
    <t>Com002</t>
  </si>
  <si>
    <t>1.1.7</t>
  </si>
  <si>
    <t>Adm Local, mobilização e desmobilização</t>
  </si>
  <si>
    <t>INÍCIO DE OBRA (Amoxarifado, demolição de prédio e refroma dos CCRs)</t>
  </si>
  <si>
    <t>Composição</t>
  </si>
  <si>
    <t>Retirada de hidráulica do prédio a demolir (condutor águas pluviais, tubulação em geral, caixas, ralos, bacias sanitárias, torneiras, chuveiros, caixa de descarga, registros, válvulas, cubas, sifões, etc.) inclusive remoção</t>
  </si>
  <si>
    <t>Com003</t>
  </si>
  <si>
    <t>Retirada em geral da parte elétrica do prédio a demolir(quadros, painel, disjuntores, tomadas, quadros barramentos, condutores, fiação de posteamento, luminárias, eletrodutos aparentes, interruptores, tomadas, etc...)</t>
  </si>
  <si>
    <t>Com004</t>
  </si>
  <si>
    <t>Com005</t>
  </si>
  <si>
    <t>Retirada de hidráulica do CRRs para reforma (condutor águas pluviais, tubulação em geral, caixas, ralos, bacias sanitárias, torneiras, chuveiros, caixa de descarga, registros, válvulas, cubas, sifões, etc.) inclusive remoção</t>
  </si>
  <si>
    <t>Retirada em geral do CRRs para reforma(quadros, painel, disjuntores, tomadas, quadros barramentos, condutores, fiação de posteamento, luminárias, eletrodutos aparentes, interruptores, tomadas, etc...)</t>
  </si>
  <si>
    <t>1.1.8</t>
  </si>
  <si>
    <t>4.12.16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</si>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</sst>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8" formatCode="00\ 00\ 000"/>
    <numFmt numFmtId="169" formatCode="00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"/>
      <name val="Calibri"/>
      <family val="2"/>
      <scheme val="minor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 tint="-0.499984740745262"/>
      <name val="Verdana"/>
      <family val="2"/>
    </font>
    <font>
      <sz val="8"/>
      <color theme="1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  <xf numFmtId="0" fontId="5" fillId="0" borderId="0"/>
    <xf numFmtId="0" fontId="2" fillId="0" borderId="0"/>
    <xf numFmtId="0" fontId="7" fillId="0" borderId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44" fontId="3" fillId="0" borderId="0" xfId="2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4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wrapText="1"/>
      <protection hidden="1"/>
    </xf>
    <xf numFmtId="44" fontId="8" fillId="0" borderId="0" xfId="2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/>
    <xf numFmtId="0" fontId="11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2" applyNumberFormat="1" applyFont="1" applyAlignment="1">
      <alignment horizontal="center" vertical="center" wrapText="1"/>
    </xf>
    <xf numFmtId="4" fontId="15" fillId="0" borderId="0" xfId="2" applyNumberFormat="1" applyFont="1" applyAlignment="1">
      <alignment horizontal="right" vertical="center" wrapText="1"/>
    </xf>
    <xf numFmtId="0" fontId="12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2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2" applyNumberFormat="1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164" fontId="14" fillId="6" borderId="1" xfId="4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4" fillId="8" borderId="7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4" fontId="15" fillId="8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/>
    <xf numFmtId="0" fontId="15" fillId="8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165" fontId="15" fillId="0" borderId="1" xfId="7" applyNumberFormat="1" applyFont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/>
    </xf>
    <xf numFmtId="0" fontId="14" fillId="0" borderId="7" xfId="1" applyNumberFormat="1" applyFont="1" applyFill="1" applyBorder="1" applyAlignment="1">
      <alignment horizontal="center" vertical="center" wrapText="1"/>
    </xf>
    <xf numFmtId="0" fontId="16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14" fillId="8" borderId="30" xfId="1" applyNumberFormat="1" applyFont="1" applyFill="1" applyBorder="1" applyAlignment="1">
      <alignment horizontal="center" vertical="center" wrapText="1"/>
    </xf>
    <xf numFmtId="0" fontId="16" fillId="8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Alignment="1">
      <alignment horizontal="left" vertical="center" wrapText="1"/>
    </xf>
    <xf numFmtId="164" fontId="16" fillId="0" borderId="0" xfId="4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" fontId="12" fillId="0" borderId="0" xfId="0" applyNumberFormat="1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4" fontId="16" fillId="0" borderId="0" xfId="2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44" fontId="16" fillId="0" borderId="0" xfId="2" applyFont="1" applyAlignment="1" applyProtection="1">
      <alignment horizontal="center"/>
      <protection hidden="1"/>
    </xf>
    <xf numFmtId="0" fontId="15" fillId="0" borderId="0" xfId="0" applyFont="1" applyAlignme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44" fontId="15" fillId="0" borderId="0" xfId="2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44" fontId="15" fillId="0" borderId="0" xfId="2" applyFont="1" applyAlignment="1" applyProtection="1">
      <alignment horizontal="center" vertical="center"/>
      <protection hidden="1"/>
    </xf>
    <xf numFmtId="4" fontId="14" fillId="0" borderId="0" xfId="0" applyNumberFormat="1" applyFont="1" applyFill="1" applyBorder="1" applyAlignment="1" applyProtection="1">
      <alignment horizontal="left" vertical="center"/>
      <protection hidden="1"/>
    </xf>
    <xf numFmtId="49" fontId="14" fillId="0" borderId="0" xfId="0" applyNumberFormat="1" applyFont="1" applyFill="1" applyBorder="1" applyAlignment="1" applyProtection="1">
      <alignment horizontal="center" vertical="center"/>
      <protection hidden="1"/>
    </xf>
    <xf numFmtId="44" fontId="14" fillId="0" borderId="0" xfId="2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Fill="1"/>
    <xf numFmtId="14" fontId="12" fillId="0" borderId="0" xfId="0" applyNumberFormat="1" applyFont="1" applyAlignment="1">
      <alignment horizontal="left"/>
    </xf>
    <xf numFmtId="0" fontId="12" fillId="0" borderId="1" xfId="0" applyFont="1" applyBorder="1"/>
    <xf numFmtId="0" fontId="12" fillId="0" borderId="36" xfId="0" applyFont="1" applyBorder="1"/>
    <xf numFmtId="0" fontId="17" fillId="0" borderId="0" xfId="0" applyFont="1"/>
    <xf numFmtId="10" fontId="0" fillId="0" borderId="0" xfId="3" applyNumberFormat="1" applyFont="1"/>
    <xf numFmtId="44" fontId="12" fillId="0" borderId="0" xfId="2" applyFont="1"/>
    <xf numFmtId="0" fontId="17" fillId="0" borderId="0" xfId="0" applyFont="1" applyBorder="1"/>
    <xf numFmtId="44" fontId="17" fillId="0" borderId="0" xfId="2" applyFont="1" applyBorder="1"/>
    <xf numFmtId="44" fontId="12" fillId="0" borderId="0" xfId="2" applyFont="1" applyBorder="1"/>
    <xf numFmtId="14" fontId="12" fillId="0" borderId="0" xfId="0" applyNumberFormat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0" xfId="0" applyFont="1" applyFill="1" applyAlignment="1">
      <alignment horizontal="center"/>
    </xf>
    <xf numFmtId="10" fontId="11" fillId="0" borderId="0" xfId="3" applyNumberFormat="1" applyFont="1" applyFill="1"/>
    <xf numFmtId="0" fontId="18" fillId="0" borderId="0" xfId="0" applyFont="1" applyFill="1"/>
    <xf numFmtId="0" fontId="11" fillId="0" borderId="0" xfId="0" applyFont="1"/>
    <xf numFmtId="44" fontId="19" fillId="0" borderId="0" xfId="2" applyFont="1" applyAlignment="1">
      <alignment horizontal="center"/>
    </xf>
    <xf numFmtId="10" fontId="19" fillId="0" borderId="0" xfId="3" applyNumberFormat="1" applyFont="1"/>
    <xf numFmtId="44" fontId="20" fillId="0" borderId="0" xfId="2" applyFont="1"/>
    <xf numFmtId="0" fontId="21" fillId="0" borderId="0" xfId="0" applyFont="1" applyAlignment="1">
      <alignment horizontal="right"/>
    </xf>
    <xf numFmtId="44" fontId="21" fillId="0" borderId="0" xfId="2" applyFont="1"/>
    <xf numFmtId="10" fontId="21" fillId="0" borderId="0" xfId="3" applyNumberFormat="1" applyFont="1"/>
    <xf numFmtId="10" fontId="12" fillId="0" borderId="0" xfId="3" applyNumberFormat="1" applyFont="1"/>
    <xf numFmtId="10" fontId="20" fillId="0" borderId="0" xfId="3" applyNumberFormat="1" applyFont="1"/>
    <xf numFmtId="0" fontId="17" fillId="0" borderId="0" xfId="0" applyFont="1" applyBorder="1" applyAlignment="1">
      <alignment horizontal="right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/>
    </xf>
    <xf numFmtId="0" fontId="23" fillId="0" borderId="28" xfId="0" applyFont="1" applyBorder="1" applyAlignment="1" applyProtection="1">
      <alignment horizontal="center" wrapText="1"/>
      <protection hidden="1"/>
    </xf>
    <xf numFmtId="0" fontId="23" fillId="0" borderId="16" xfId="0" applyFont="1" applyBorder="1" applyAlignment="1" applyProtection="1">
      <alignment horizontal="center" wrapText="1"/>
      <protection hidden="1"/>
    </xf>
    <xf numFmtId="44" fontId="23" fillId="10" borderId="23" xfId="2" applyFont="1" applyFill="1" applyBorder="1" applyAlignment="1" applyProtection="1">
      <alignment wrapText="1"/>
      <protection hidden="1"/>
    </xf>
    <xf numFmtId="44" fontId="23" fillId="10" borderId="27" xfId="2" applyFont="1" applyFill="1" applyBorder="1" applyAlignment="1" applyProtection="1">
      <alignment wrapText="1"/>
      <protection hidden="1"/>
    </xf>
    <xf numFmtId="164" fontId="24" fillId="10" borderId="21" xfId="0" applyNumberFormat="1" applyFont="1" applyFill="1" applyBorder="1" applyAlignment="1" applyProtection="1">
      <alignment wrapText="1"/>
      <protection hidden="1"/>
    </xf>
    <xf numFmtId="44" fontId="23" fillId="2" borderId="22" xfId="2" applyFont="1" applyFill="1" applyBorder="1" applyAlignment="1" applyProtection="1">
      <alignment wrapText="1"/>
      <protection hidden="1"/>
    </xf>
    <xf numFmtId="164" fontId="23" fillId="2" borderId="32" xfId="0" applyNumberFormat="1" applyFont="1" applyFill="1" applyBorder="1" applyAlignment="1" applyProtection="1">
      <alignment wrapText="1"/>
      <protection hidden="1"/>
    </xf>
    <xf numFmtId="0" fontId="25" fillId="0" borderId="34" xfId="0" applyFont="1" applyBorder="1" applyAlignment="1" applyProtection="1">
      <alignment horizontal="center" wrapText="1"/>
      <protection hidden="1"/>
    </xf>
    <xf numFmtId="164" fontId="25" fillId="0" borderId="1" xfId="0" applyNumberFormat="1" applyFont="1" applyBorder="1" applyAlignment="1" applyProtection="1">
      <alignment horizontal="center" wrapText="1"/>
      <protection hidden="1"/>
    </xf>
    <xf numFmtId="9" fontId="25" fillId="12" borderId="1" xfId="0" applyNumberFormat="1" applyFont="1" applyFill="1" applyBorder="1" applyAlignment="1" applyProtection="1">
      <alignment horizontal="center" wrapText="1"/>
      <protection hidden="1"/>
    </xf>
    <xf numFmtId="9" fontId="25" fillId="11" borderId="1" xfId="0" applyNumberFormat="1" applyFont="1" applyFill="1" applyBorder="1" applyAlignment="1" applyProtection="1">
      <alignment horizontal="center" wrapText="1"/>
      <protection hidden="1"/>
    </xf>
    <xf numFmtId="9" fontId="25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0" fontId="25" fillId="0" borderId="0" xfId="0" applyFont="1"/>
    <xf numFmtId="9" fontId="25" fillId="11" borderId="10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/>
    <xf numFmtId="0" fontId="26" fillId="0" borderId="15" xfId="0" applyFont="1" applyBorder="1" applyAlignment="1" applyProtection="1">
      <alignment horizontal="center" vertical="center" wrapText="1"/>
      <protection hidden="1"/>
    </xf>
    <xf numFmtId="44" fontId="27" fillId="0" borderId="18" xfId="2" applyFont="1" applyBorder="1" applyAlignment="1" applyProtection="1">
      <alignment horizontal="right" wrapText="1"/>
      <protection hidden="1"/>
    </xf>
    <xf numFmtId="9" fontId="25" fillId="0" borderId="18" xfId="0" applyNumberFormat="1" applyFont="1" applyBorder="1" applyAlignment="1" applyProtection="1">
      <alignment horizontal="right" wrapText="1"/>
      <protection hidden="1"/>
    </xf>
    <xf numFmtId="164" fontId="26" fillId="10" borderId="15" xfId="0" applyNumberFormat="1" applyFont="1" applyFill="1" applyBorder="1" applyAlignment="1" applyProtection="1">
      <alignment horizontal="center" wrapText="1"/>
      <protection hidden="1"/>
    </xf>
    <xf numFmtId="43" fontId="23" fillId="10" borderId="15" xfId="1" applyFont="1" applyFill="1" applyBorder="1" applyAlignment="1" applyProtection="1">
      <alignment wrapText="1"/>
      <protection hidden="1"/>
    </xf>
    <xf numFmtId="43" fontId="23" fillId="2" borderId="15" xfId="1" applyFont="1" applyFill="1" applyBorder="1" applyAlignment="1" applyProtection="1">
      <alignment wrapText="1"/>
      <protection hidden="1"/>
    </xf>
    <xf numFmtId="14" fontId="25" fillId="0" borderId="0" xfId="0" applyNumberFormat="1" applyFont="1"/>
    <xf numFmtId="0" fontId="25" fillId="0" borderId="40" xfId="0" applyFont="1" applyBorder="1" applyAlignment="1" applyProtection="1">
      <alignment horizontal="center" wrapText="1"/>
      <protection hidden="1"/>
    </xf>
    <xf numFmtId="164" fontId="25" fillId="0" borderId="36" xfId="0" applyNumberFormat="1" applyFont="1" applyBorder="1" applyAlignment="1" applyProtection="1">
      <alignment horizontal="center" wrapText="1"/>
      <protection hidden="1"/>
    </xf>
    <xf numFmtId="9" fontId="25" fillId="12" borderId="36" xfId="0" applyNumberFormat="1" applyFont="1" applyFill="1" applyBorder="1" applyAlignment="1" applyProtection="1">
      <alignment horizontal="center" wrapText="1"/>
      <protection hidden="1"/>
    </xf>
    <xf numFmtId="0" fontId="25" fillId="0" borderId="36" xfId="0" applyFont="1" applyBorder="1" applyAlignment="1" applyProtection="1">
      <alignment horizontal="center" wrapText="1"/>
      <protection hidden="1"/>
    </xf>
    <xf numFmtId="44" fontId="23" fillId="0" borderId="16" xfId="2" applyFont="1" applyBorder="1" applyAlignment="1" applyProtection="1">
      <alignment horizontal="center" wrapText="1"/>
      <protection hidden="1"/>
    </xf>
    <xf numFmtId="0" fontId="12" fillId="0" borderId="1" xfId="6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>
      <alignment horizontal="center" vertical="center" wrapText="1"/>
    </xf>
    <xf numFmtId="0" fontId="14" fillId="0" borderId="41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4" fontId="14" fillId="0" borderId="41" xfId="2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10" borderId="26" xfId="0" applyNumberFormat="1" applyFont="1" applyFill="1" applyBorder="1" applyAlignment="1">
      <alignment horizontal="justify" vertical="center"/>
    </xf>
    <xf numFmtId="168" fontId="7" fillId="8" borderId="1" xfId="0" applyNumberFormat="1" applyFont="1" applyFill="1" applyBorder="1" applyAlignment="1" applyProtection="1">
      <alignment horizontal="center" vertical="center"/>
      <protection locked="0"/>
    </xf>
    <xf numFmtId="165" fontId="6" fillId="10" borderId="1" xfId="0" applyNumberFormat="1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NumberFormat="1" applyFont="1" applyFill="1" applyBorder="1" applyAlignment="1">
      <alignment horizontal="justify" vertical="center"/>
    </xf>
    <xf numFmtId="165" fontId="7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35" xfId="0" applyNumberFormat="1" applyFont="1" applyFill="1" applyBorder="1" applyAlignment="1">
      <alignment horizontal="justify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69" fontId="6" fillId="13" borderId="1" xfId="0" applyNumberFormat="1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justify"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0" borderId="0" xfId="0" applyFont="1"/>
    <xf numFmtId="43" fontId="7" fillId="8" borderId="1" xfId="1" applyFont="1" applyFill="1" applyBorder="1" applyAlignment="1">
      <alignment horizontal="center" vertical="center"/>
    </xf>
    <xf numFmtId="0" fontId="6" fillId="13" borderId="26" xfId="0" applyNumberFormat="1" applyFont="1" applyFill="1" applyBorder="1" applyAlignment="1">
      <alignment horizontal="justify" vertical="center"/>
    </xf>
    <xf numFmtId="4" fontId="14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4" fillId="0" borderId="1" xfId="0" applyFont="1" applyBorder="1" applyAlignment="1" applyProtection="1">
      <alignment horizontal="center" vertical="center"/>
      <protection hidden="1"/>
    </xf>
    <xf numFmtId="164" fontId="14" fillId="0" borderId="1" xfId="0" applyNumberFormat="1" applyFont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4" fontId="14" fillId="3" borderId="1" xfId="0" applyNumberFormat="1" applyFont="1" applyFill="1" applyBorder="1" applyAlignment="1" applyProtection="1">
      <alignment horizontal="center" vertical="center"/>
      <protection hidden="1"/>
    </xf>
    <xf numFmtId="44" fontId="14" fillId="3" borderId="1" xfId="2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44" fontId="14" fillId="0" borderId="1" xfId="2" applyFont="1" applyBorder="1" applyAlignment="1" applyProtection="1">
      <alignment horizontal="center"/>
      <protection hidden="1"/>
    </xf>
    <xf numFmtId="44" fontId="14" fillId="10" borderId="1" xfId="2" applyFont="1" applyFill="1" applyBorder="1" applyAlignment="1" applyProtection="1">
      <alignment horizontal="center"/>
      <protection hidden="1"/>
    </xf>
    <xf numFmtId="44" fontId="14" fillId="2" borderId="1" xfId="2" applyFont="1" applyFill="1" applyBorder="1" applyAlignment="1" applyProtection="1">
      <alignment horizontal="center"/>
      <protection hidden="1"/>
    </xf>
    <xf numFmtId="164" fontId="15" fillId="0" borderId="1" xfId="0" applyNumberFormat="1" applyFont="1" applyBorder="1" applyAlignment="1" applyProtection="1">
      <alignment horizontal="center" vertical="center"/>
      <protection hidden="1"/>
    </xf>
    <xf numFmtId="0" fontId="17" fillId="0" borderId="1" xfId="0" applyFont="1" applyBorder="1"/>
    <xf numFmtId="44" fontId="15" fillId="0" borderId="1" xfId="2" applyFont="1" applyBorder="1" applyAlignment="1" applyProtection="1">
      <alignment horizontal="center" vertical="center"/>
      <protection hidden="1"/>
    </xf>
    <xf numFmtId="0" fontId="25" fillId="8" borderId="0" xfId="0" applyFont="1" applyFill="1"/>
    <xf numFmtId="0" fontId="0" fillId="8" borderId="0" xfId="0" applyFill="1"/>
    <xf numFmtId="4" fontId="7" fillId="13" borderId="1" xfId="0" applyNumberFormat="1" applyFont="1" applyFill="1" applyBorder="1" applyAlignment="1">
      <alignment horizontal="center" vertical="center"/>
    </xf>
    <xf numFmtId="4" fontId="7" fillId="13" borderId="1" xfId="1" applyNumberFormat="1" applyFont="1" applyFill="1" applyBorder="1" applyAlignment="1">
      <alignment horizontal="center" vertical="center"/>
    </xf>
    <xf numFmtId="4" fontId="7" fillId="0" borderId="35" xfId="2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28" fillId="0" borderId="0" xfId="11"/>
    <xf numFmtId="43" fontId="25" fillId="10" borderId="20" xfId="0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41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/>
      <protection locked="0"/>
    </xf>
    <xf numFmtId="4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8" borderId="1" xfId="0" applyNumberFormat="1" applyFont="1" applyFill="1" applyBorder="1" applyAlignment="1" applyProtection="1">
      <alignment horizontal="center" vertical="center"/>
      <protection locked="0"/>
    </xf>
    <xf numFmtId="4" fontId="6" fillId="10" borderId="36" xfId="2" applyNumberFormat="1" applyFont="1" applyFill="1" applyBorder="1" applyAlignment="1">
      <alignment horizontal="center" vertical="center"/>
    </xf>
    <xf numFmtId="4" fontId="15" fillId="8" borderId="1" xfId="0" applyNumberFormat="1" applyFont="1" applyFill="1" applyBorder="1" applyAlignment="1" applyProtection="1">
      <alignment horizontal="center" vertical="center" wrapText="1"/>
    </xf>
    <xf numFmtId="4" fontId="15" fillId="8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5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/>
      <protection locked="0"/>
    </xf>
    <xf numFmtId="4" fontId="14" fillId="0" borderId="14" xfId="4" applyNumberFormat="1" applyFont="1" applyBorder="1" applyAlignment="1">
      <alignment horizontal="left" vertical="center" wrapText="1"/>
    </xf>
    <xf numFmtId="4" fontId="16" fillId="8" borderId="0" xfId="4" applyNumberFormat="1" applyFont="1" applyFill="1" applyBorder="1" applyAlignment="1">
      <alignment horizontal="center" vertical="center" wrapText="1"/>
    </xf>
    <xf numFmtId="10" fontId="14" fillId="0" borderId="4" xfId="3" applyNumberFormat="1" applyFont="1" applyFill="1" applyBorder="1" applyAlignment="1">
      <alignment horizontal="left" vertical="center" wrapText="1"/>
    </xf>
    <xf numFmtId="14" fontId="12" fillId="0" borderId="0" xfId="2" applyNumberFormat="1" applyFont="1" applyBorder="1"/>
    <xf numFmtId="0" fontId="4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14" fillId="4" borderId="36" xfId="4" applyFont="1" applyFill="1" applyBorder="1" applyAlignment="1">
      <alignment horizontal="center" vertical="center" wrapText="1"/>
    </xf>
    <xf numFmtId="10" fontId="6" fillId="3" borderId="36" xfId="2" applyNumberFormat="1" applyFont="1" applyFill="1" applyBorder="1" applyAlignment="1">
      <alignment horizontal="center" vertical="center" wrapText="1"/>
    </xf>
    <xf numFmtId="10" fontId="14" fillId="7" borderId="36" xfId="3" applyNumberFormat="1" applyFont="1" applyFill="1" applyBorder="1" applyAlignment="1">
      <alignment horizontal="center" vertical="center" wrapText="1"/>
    </xf>
    <xf numFmtId="10" fontId="12" fillId="0" borderId="36" xfId="0" applyNumberFormat="1" applyFont="1" applyBorder="1"/>
    <xf numFmtId="10" fontId="14" fillId="8" borderId="36" xfId="3" applyNumberFormat="1" applyFont="1" applyFill="1" applyBorder="1" applyAlignment="1">
      <alignment horizontal="center" vertical="center" wrapText="1"/>
    </xf>
    <xf numFmtId="10" fontId="14" fillId="0" borderId="36" xfId="3" applyNumberFormat="1" applyFont="1" applyFill="1" applyBorder="1" applyAlignment="1">
      <alignment horizontal="center" vertical="center" wrapText="1"/>
    </xf>
    <xf numFmtId="10" fontId="7" fillId="0" borderId="36" xfId="0" applyNumberFormat="1" applyFont="1" applyFill="1" applyBorder="1"/>
    <xf numFmtId="0" fontId="7" fillId="0" borderId="36" xfId="0" applyFont="1" applyFill="1" applyBorder="1"/>
    <xf numFmtId="164" fontId="16" fillId="0" borderId="36" xfId="4" applyFont="1" applyBorder="1" applyAlignment="1">
      <alignment horizontal="center" vertical="center" wrapText="1"/>
    </xf>
    <xf numFmtId="0" fontId="7" fillId="0" borderId="36" xfId="0" applyFont="1" applyBorder="1"/>
    <xf numFmtId="10" fontId="14" fillId="0" borderId="36" xfId="3" applyNumberFormat="1" applyFont="1" applyBorder="1" applyAlignment="1">
      <alignment vertical="center" wrapText="1"/>
    </xf>
    <xf numFmtId="164" fontId="16" fillId="8" borderId="36" xfId="4" applyFont="1" applyFill="1" applyBorder="1" applyAlignment="1">
      <alignment vertical="center" wrapText="1"/>
    </xf>
    <xf numFmtId="164" fontId="14" fillId="4" borderId="36" xfId="4" applyFont="1" applyFill="1" applyBorder="1" applyAlignment="1">
      <alignment vertical="center" wrapText="1"/>
    </xf>
    <xf numFmtId="4" fontId="14" fillId="0" borderId="4" xfId="2" applyNumberFormat="1" applyFont="1" applyBorder="1" applyAlignment="1">
      <alignment horizontal="right" vertical="center" wrapText="1"/>
    </xf>
    <xf numFmtId="4" fontId="14" fillId="0" borderId="37" xfId="2" applyNumberFormat="1" applyFont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6" fillId="3" borderId="8" xfId="2" applyNumberFormat="1" applyFont="1" applyFill="1" applyBorder="1" applyAlignment="1">
      <alignment horizontal="right" vertical="center" wrapText="1"/>
    </xf>
    <xf numFmtId="4" fontId="15" fillId="0" borderId="11" xfId="2" applyNumberFormat="1" applyFont="1" applyBorder="1" applyAlignment="1">
      <alignment horizontal="right" vertical="center" wrapText="1"/>
    </xf>
    <xf numFmtId="4" fontId="17" fillId="6" borderId="8" xfId="0" applyNumberFormat="1" applyFont="1" applyFill="1" applyBorder="1" applyAlignment="1">
      <alignment horizontal="right" vertical="center" wrapText="1"/>
    </xf>
    <xf numFmtId="4" fontId="7" fillId="0" borderId="8" xfId="2" applyNumberFormat="1" applyFont="1" applyFill="1" applyBorder="1" applyAlignment="1">
      <alignment horizontal="right" vertical="center"/>
    </xf>
    <xf numFmtId="4" fontId="7" fillId="8" borderId="8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/>
    <xf numFmtId="4" fontId="12" fillId="0" borderId="45" xfId="0" applyNumberFormat="1" applyFont="1" applyBorder="1" applyAlignment="1">
      <alignment horizontal="right"/>
    </xf>
    <xf numFmtId="4" fontId="7" fillId="8" borderId="8" xfId="2" applyNumberFormat="1" applyFont="1" applyFill="1" applyBorder="1" applyAlignment="1">
      <alignment horizontal="right" vertical="center"/>
    </xf>
    <xf numFmtId="4" fontId="15" fillId="0" borderId="8" xfId="2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4" fontId="6" fillId="13" borderId="8" xfId="2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4" fontId="15" fillId="8" borderId="8" xfId="2" applyNumberFormat="1" applyFont="1" applyFill="1" applyBorder="1" applyAlignment="1">
      <alignment horizontal="right" vertical="center" wrapText="1"/>
    </xf>
    <xf numFmtId="4" fontId="15" fillId="0" borderId="46" xfId="2" applyNumberFormat="1" applyFont="1" applyBorder="1" applyAlignment="1">
      <alignment horizontal="right" vertical="center" wrapText="1"/>
    </xf>
    <xf numFmtId="3" fontId="6" fillId="10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4" fontId="15" fillId="0" borderId="8" xfId="2" applyNumberFormat="1" applyFont="1" applyFill="1" applyBorder="1" applyAlignment="1">
      <alignment horizontal="right" vertical="center" wrapText="1"/>
    </xf>
    <xf numFmtId="169" fontId="6" fillId="13" borderId="7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/>
    <xf numFmtId="4" fontId="7" fillId="0" borderId="8" xfId="1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5" fontId="7" fillId="0" borderId="0" xfId="0" applyNumberFormat="1" applyFont="1" applyBorder="1" applyAlignment="1">
      <alignment horizontal="center" vertical="center"/>
    </xf>
    <xf numFmtId="4" fontId="14" fillId="7" borderId="15" xfId="4" applyNumberFormat="1" applyFont="1" applyFill="1" applyBorder="1" applyAlignment="1">
      <alignment horizontal="right" vertical="center" wrapText="1"/>
    </xf>
    <xf numFmtId="4" fontId="14" fillId="0" borderId="15" xfId="3" applyNumberFormat="1" applyFont="1" applyBorder="1" applyAlignment="1">
      <alignment horizontal="right" vertical="center" wrapText="1"/>
    </xf>
    <xf numFmtId="4" fontId="15" fillId="8" borderId="45" xfId="2" applyNumberFormat="1" applyFont="1" applyFill="1" applyBorder="1" applyAlignment="1">
      <alignment horizontal="right" vertical="center" wrapText="1"/>
    </xf>
    <xf numFmtId="4" fontId="14" fillId="4" borderId="15" xfId="4" applyNumberFormat="1" applyFont="1" applyFill="1" applyBorder="1" applyAlignment="1">
      <alignment horizontal="right" vertical="center" wrapText="1"/>
    </xf>
    <xf numFmtId="9" fontId="25" fillId="0" borderId="10" xfId="0" applyNumberFormat="1" applyFont="1" applyFill="1" applyBorder="1" applyAlignment="1" applyProtection="1">
      <alignment horizontal="center" wrapText="1"/>
      <protection hidden="1"/>
    </xf>
    <xf numFmtId="164" fontId="14" fillId="7" borderId="13" xfId="4" applyFont="1" applyFill="1" applyBorder="1" applyAlignment="1">
      <alignment horizontal="left" vertical="center" wrapText="1"/>
    </xf>
    <xf numFmtId="164" fontId="14" fillId="7" borderId="14" xfId="4" applyFont="1" applyFill="1" applyBorder="1" applyAlignment="1">
      <alignment horizontal="left" vertical="center" wrapText="1"/>
    </xf>
    <xf numFmtId="164" fontId="14" fillId="7" borderId="4" xfId="4" applyFont="1" applyFill="1" applyBorder="1" applyAlignment="1">
      <alignment horizontal="left" vertical="center" wrapText="1"/>
    </xf>
    <xf numFmtId="164" fontId="14" fillId="0" borderId="13" xfId="4" applyFont="1" applyBorder="1" applyAlignment="1">
      <alignment horizontal="left" vertical="center" wrapText="1"/>
    </xf>
    <xf numFmtId="164" fontId="14" fillId="0" borderId="14" xfId="4" applyFont="1" applyBorder="1" applyAlignment="1">
      <alignment horizontal="left" vertical="center" wrapText="1"/>
    </xf>
    <xf numFmtId="164" fontId="14" fillId="4" borderId="13" xfId="4" applyFont="1" applyFill="1" applyBorder="1" applyAlignment="1">
      <alignment horizontal="left" vertical="center" wrapText="1"/>
    </xf>
    <xf numFmtId="164" fontId="14" fillId="4" borderId="14" xfId="4" applyFont="1" applyFill="1" applyBorder="1" applyAlignment="1">
      <alignment horizontal="left" vertical="center" wrapText="1"/>
    </xf>
    <xf numFmtId="164" fontId="14" fillId="4" borderId="4" xfId="4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4" fillId="2" borderId="1" xfId="0" applyFont="1" applyFill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164" fontId="14" fillId="0" borderId="0" xfId="0" applyNumberFormat="1" applyFont="1" applyAlignment="1" applyProtection="1">
      <alignment horizontal="left" vertical="center"/>
      <protection hidden="1"/>
    </xf>
    <xf numFmtId="0" fontId="12" fillId="0" borderId="0" xfId="0" applyNumberFormat="1" applyFont="1" applyFill="1" applyBorder="1" applyAlignment="1" applyProtection="1">
      <alignment horizontal="left"/>
      <protection hidden="1"/>
    </xf>
    <xf numFmtId="0" fontId="14" fillId="10" borderId="1" xfId="0" applyFont="1" applyFill="1" applyBorder="1" applyAlignment="1" applyProtection="1">
      <protection hidden="1"/>
    </xf>
    <xf numFmtId="164" fontId="14" fillId="0" borderId="0" xfId="0" applyNumberFormat="1" applyFont="1" applyAlignment="1" applyProtection="1">
      <alignment horizontal="left" vertical="center" wrapText="1"/>
      <protection hidden="1"/>
    </xf>
    <xf numFmtId="164" fontId="23" fillId="0" borderId="19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3" fillId="0" borderId="19" xfId="0" applyFont="1" applyBorder="1" applyAlignment="1" applyProtection="1">
      <alignment horizontal="center" vertical="center" wrapText="1"/>
      <protection hidden="1"/>
    </xf>
    <xf numFmtId="0" fontId="23" fillId="0" borderId="17" xfId="0" applyFont="1" applyBorder="1" applyAlignment="1" applyProtection="1">
      <alignment horizontal="center" vertical="center" wrapText="1"/>
      <protection hidden="1"/>
    </xf>
    <xf numFmtId="44" fontId="23" fillId="3" borderId="19" xfId="2" applyFont="1" applyFill="1" applyBorder="1" applyAlignment="1" applyProtection="1">
      <alignment vertical="center" wrapText="1"/>
      <protection hidden="1"/>
    </xf>
    <xf numFmtId="44" fontId="23" fillId="3" borderId="17" xfId="2" applyFont="1" applyFill="1" applyBorder="1" applyAlignment="1" applyProtection="1">
      <alignment vertical="center" wrapText="1"/>
      <protection hidden="1"/>
    </xf>
    <xf numFmtId="44" fontId="23" fillId="3" borderId="24" xfId="2" applyFont="1" applyFill="1" applyBorder="1" applyAlignment="1" applyProtection="1">
      <alignment horizontal="center" vertical="center" wrapText="1"/>
      <protection hidden="1"/>
    </xf>
    <xf numFmtId="44" fontId="23" fillId="3" borderId="43" xfId="2" applyFont="1" applyFill="1" applyBorder="1" applyAlignment="1" applyProtection="1">
      <alignment horizontal="center" vertical="center" wrapText="1"/>
      <protection hidden="1"/>
    </xf>
    <xf numFmtId="44" fontId="23" fillId="3" borderId="44" xfId="2" applyFont="1" applyFill="1" applyBorder="1" applyAlignment="1" applyProtection="1">
      <alignment horizontal="center" vertical="center" wrapText="1"/>
      <protection hidden="1"/>
    </xf>
    <xf numFmtId="44" fontId="23" fillId="3" borderId="25" xfId="2" applyFont="1" applyFill="1" applyBorder="1" applyAlignment="1" applyProtection="1">
      <alignment horizontal="center" vertical="center" wrapText="1"/>
      <protection hidden="1"/>
    </xf>
    <xf numFmtId="44" fontId="23" fillId="3" borderId="33" xfId="2" applyFont="1" applyFill="1" applyBorder="1" applyAlignment="1" applyProtection="1">
      <alignment horizontal="center" vertical="center" wrapText="1"/>
      <protection hidden="1"/>
    </xf>
    <xf numFmtId="44" fontId="23" fillId="3" borderId="39" xfId="2" applyFont="1" applyFill="1" applyBorder="1" applyAlignment="1" applyProtection="1">
      <alignment horizontal="center" vertical="center" wrapText="1"/>
      <protection hidden="1"/>
    </xf>
    <xf numFmtId="0" fontId="23" fillId="3" borderId="24" xfId="0" applyFont="1" applyFill="1" applyBorder="1" applyAlignment="1" applyProtection="1">
      <alignment horizontal="center" vertical="center" wrapText="1"/>
      <protection hidden="1"/>
    </xf>
    <xf numFmtId="0" fontId="25" fillId="3" borderId="25" xfId="0" applyFont="1" applyFill="1" applyBorder="1" applyAlignment="1" applyProtection="1">
      <alignment horizontal="center" vertical="center" wrapText="1"/>
      <protection hidden="1"/>
    </xf>
    <xf numFmtId="164" fontId="23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25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19" xfId="0" applyFont="1" applyFill="1" applyBorder="1" applyAlignment="1" applyProtection="1">
      <alignment horizontal="center" vertical="center" wrapText="1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3" fillId="2" borderId="12" xfId="0" applyFont="1" applyFill="1" applyBorder="1" applyAlignment="1" applyProtection="1">
      <alignment wrapText="1"/>
      <protection hidden="1"/>
    </xf>
    <xf numFmtId="0" fontId="23" fillId="2" borderId="29" xfId="0" applyFont="1" applyFill="1" applyBorder="1" applyAlignment="1" applyProtection="1">
      <alignment wrapText="1"/>
      <protection hidden="1"/>
    </xf>
    <xf numFmtId="0" fontId="23" fillId="10" borderId="28" xfId="0" applyFont="1" applyFill="1" applyBorder="1" applyAlignment="1" applyProtection="1">
      <alignment wrapText="1"/>
      <protection hidden="1"/>
    </xf>
    <xf numFmtId="0" fontId="23" fillId="10" borderId="31" xfId="0" applyFont="1" applyFill="1" applyBorder="1" applyAlignment="1" applyProtection="1">
      <alignment wrapText="1"/>
      <protection hidden="1"/>
    </xf>
    <xf numFmtId="0" fontId="23" fillId="10" borderId="12" xfId="0" applyFont="1" applyFill="1" applyBorder="1" applyAlignment="1" applyProtection="1">
      <alignment wrapText="1"/>
      <protection hidden="1"/>
    </xf>
    <xf numFmtId="0" fontId="23" fillId="10" borderId="29" xfId="0" applyFont="1" applyFill="1" applyBorder="1" applyAlignment="1" applyProtection="1">
      <alignment wrapText="1"/>
      <protection hidden="1"/>
    </xf>
    <xf numFmtId="0" fontId="12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</cellXfs>
  <cellStyles count="12">
    <cellStyle name="Hiperlink" xfId="11" builtinId="8"/>
    <cellStyle name="Moeda" xfId="2" builtinId="4"/>
    <cellStyle name="Moeda 2" xfId="9"/>
    <cellStyle name="Normal" xfId="0" builtinId="0"/>
    <cellStyle name="Normal 2" xfId="6"/>
    <cellStyle name="Normal 3" xfId="8"/>
    <cellStyle name="Normal 4" xfId="7"/>
    <cellStyle name="Porcentagem" xfId="3" builtinId="5"/>
    <cellStyle name="Porcentagem 2" xfId="10"/>
    <cellStyle name="Vírgula" xfId="1" builtinId="3"/>
    <cellStyle name="Vírgula 2" xfId="4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15</xdr:row>
      <xdr:rowOff>381000</xdr:rowOff>
    </xdr:from>
    <xdr:to>
      <xdr:col>3</xdr:col>
      <xdr:colOff>459014</xdr:colOff>
      <xdr:row>16</xdr:row>
      <xdr:rowOff>140804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695575"/>
          <a:ext cx="3059339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1"/>
  <sheetViews>
    <sheetView tabSelected="1" view="pageBreakPreview" topLeftCell="A4" zoomScaleNormal="80" zoomScaleSheetLayoutView="100" workbookViewId="0">
      <selection activeCell="K14" sqref="K14"/>
    </sheetView>
  </sheetViews>
  <sheetFormatPr defaultRowHeight="11.25" x14ac:dyDescent="0.15"/>
  <cols>
    <col min="1" max="1" width="7.7109375" style="79" bestFit="1" customWidth="1"/>
    <col min="2" max="2" width="10.5703125" style="80" customWidth="1"/>
    <col min="3" max="3" width="65.28515625" style="81" customWidth="1"/>
    <col min="4" max="4" width="6.7109375" style="79" customWidth="1"/>
    <col min="5" max="5" width="10.140625" style="82" bestFit="1" customWidth="1"/>
    <col min="6" max="6" width="12.85546875" style="82" customWidth="1"/>
    <col min="7" max="7" width="16" style="191" bestFit="1" customWidth="1"/>
    <col min="8" max="8" width="12.42578125" style="23" bestFit="1" customWidth="1"/>
    <col min="9" max="16384" width="9.140625" style="23"/>
  </cols>
  <sheetData>
    <row r="1" spans="1:8" hidden="1" x14ac:dyDescent="0.15">
      <c r="A1" s="16"/>
      <c r="B1" s="17"/>
      <c r="C1" s="18"/>
      <c r="D1" s="19"/>
      <c r="E1" s="20"/>
      <c r="F1" s="21"/>
      <c r="G1" s="22"/>
      <c r="H1" s="18"/>
    </row>
    <row r="2" spans="1:8" hidden="1" x14ac:dyDescent="0.15">
      <c r="A2" s="16"/>
      <c r="B2" s="17"/>
      <c r="C2" s="24"/>
      <c r="D2" s="16"/>
      <c r="E2" s="25"/>
      <c r="F2" s="25"/>
      <c r="G2" s="187"/>
      <c r="H2" s="18"/>
    </row>
    <row r="3" spans="1:8" hidden="1" x14ac:dyDescent="0.15">
      <c r="A3" s="16"/>
      <c r="B3" s="19"/>
      <c r="C3" s="18"/>
      <c r="D3" s="19"/>
      <c r="E3" s="20"/>
      <c r="F3" s="20"/>
      <c r="G3" s="188"/>
      <c r="H3" s="18"/>
    </row>
    <row r="4" spans="1:8" ht="12.75" x14ac:dyDescent="0.15">
      <c r="A4" s="16"/>
      <c r="B4" s="19"/>
      <c r="C4" s="15" t="s">
        <v>503</v>
      </c>
      <c r="D4" s="19"/>
      <c r="E4" s="20"/>
      <c r="F4" s="20"/>
      <c r="G4" s="188"/>
      <c r="H4" s="18"/>
    </row>
    <row r="5" spans="1:8" x14ac:dyDescent="0.15">
      <c r="A5" s="16"/>
      <c r="B5" s="17"/>
      <c r="C5" s="18"/>
      <c r="D5" s="19"/>
      <c r="E5" s="20"/>
      <c r="F5" s="21"/>
      <c r="G5" s="22"/>
      <c r="H5" s="18"/>
    </row>
    <row r="6" spans="1:8" x14ac:dyDescent="0.15">
      <c r="A6" s="293" t="s">
        <v>470</v>
      </c>
      <c r="B6" s="293"/>
      <c r="C6" s="294" t="s">
        <v>889</v>
      </c>
      <c r="D6" s="294"/>
      <c r="E6" s="294"/>
      <c r="F6" s="294"/>
      <c r="G6" s="294"/>
      <c r="H6" s="18"/>
    </row>
    <row r="7" spans="1:8" x14ac:dyDescent="0.15">
      <c r="A7" s="293" t="s">
        <v>471</v>
      </c>
      <c r="B7" s="293"/>
      <c r="C7" s="294" t="s">
        <v>528</v>
      </c>
      <c r="D7" s="294"/>
      <c r="E7" s="294"/>
      <c r="F7" s="294"/>
      <c r="G7" s="294"/>
      <c r="H7" s="18"/>
    </row>
    <row r="8" spans="1:8" x14ac:dyDescent="0.15">
      <c r="A8" s="16"/>
      <c r="B8" s="26"/>
      <c r="C8" s="24"/>
      <c r="D8" s="16"/>
      <c r="E8" s="25"/>
      <c r="F8" s="27"/>
      <c r="G8" s="28"/>
      <c r="H8" s="18"/>
    </row>
    <row r="9" spans="1:8" x14ac:dyDescent="0.15">
      <c r="A9" s="295"/>
      <c r="B9" s="295"/>
      <c r="C9" s="295"/>
      <c r="D9" s="295"/>
      <c r="E9" s="295"/>
      <c r="F9" s="295"/>
      <c r="G9" s="295"/>
      <c r="H9" s="18"/>
    </row>
    <row r="10" spans="1:8" ht="12" thickBot="1" x14ac:dyDescent="0.2">
      <c r="A10" s="16"/>
      <c r="B10" s="17"/>
      <c r="C10" s="18"/>
      <c r="D10" s="19"/>
      <c r="E10" s="20"/>
      <c r="F10" s="21"/>
      <c r="G10" s="22"/>
      <c r="H10" s="18"/>
    </row>
    <row r="11" spans="1:8" ht="12" thickBot="1" x14ac:dyDescent="0.2">
      <c r="A11" s="29" t="s">
        <v>432</v>
      </c>
      <c r="B11" s="30" t="s">
        <v>433</v>
      </c>
      <c r="C11" s="31" t="s">
        <v>434</v>
      </c>
      <c r="D11" s="31" t="s">
        <v>435</v>
      </c>
      <c r="E11" s="218" t="s">
        <v>436</v>
      </c>
      <c r="F11" s="32" t="s">
        <v>437</v>
      </c>
      <c r="G11" s="252" t="s">
        <v>438</v>
      </c>
      <c r="H11" s="239" t="s">
        <v>439</v>
      </c>
    </row>
    <row r="12" spans="1:8" x14ac:dyDescent="0.15">
      <c r="A12" s="161"/>
      <c r="B12" s="162"/>
      <c r="C12" s="163"/>
      <c r="D12" s="163"/>
      <c r="E12" s="219"/>
      <c r="F12" s="164"/>
      <c r="G12" s="253"/>
      <c r="H12" s="239"/>
    </row>
    <row r="13" spans="1:8" s="213" customFormat="1" ht="25.5" x14ac:dyDescent="0.2">
      <c r="A13" s="254" t="s">
        <v>588</v>
      </c>
      <c r="B13" s="211"/>
      <c r="C13" s="210" t="s">
        <v>893</v>
      </c>
      <c r="D13" s="210"/>
      <c r="E13" s="220"/>
      <c r="F13" s="212"/>
      <c r="G13" s="255">
        <f>G15</f>
        <v>0</v>
      </c>
      <c r="H13" s="240"/>
    </row>
    <row r="14" spans="1:8" x14ac:dyDescent="0.15">
      <c r="A14" s="33"/>
      <c r="B14" s="34"/>
      <c r="C14" s="35"/>
      <c r="D14" s="36"/>
      <c r="E14" s="221"/>
      <c r="F14" s="37"/>
      <c r="G14" s="256"/>
      <c r="H14" s="106"/>
    </row>
    <row r="15" spans="1:8" x14ac:dyDescent="0.15">
      <c r="A15" s="38" t="s">
        <v>440</v>
      </c>
      <c r="B15" s="39"/>
      <c r="C15" s="40" t="s">
        <v>441</v>
      </c>
      <c r="D15" s="48"/>
      <c r="E15" s="222"/>
      <c r="F15" s="49"/>
      <c r="G15" s="257">
        <f>SUM(G16:G24)</f>
        <v>0</v>
      </c>
      <c r="H15" s="241" t="e">
        <f>G15/$G$13</f>
        <v>#DIV/0!</v>
      </c>
    </row>
    <row r="16" spans="1:8" ht="12.75" x14ac:dyDescent="0.15">
      <c r="A16" s="41" t="s">
        <v>539</v>
      </c>
      <c r="B16" s="165" t="s">
        <v>494</v>
      </c>
      <c r="C16" s="176" t="s">
        <v>8</v>
      </c>
      <c r="D16" s="166" t="s">
        <v>4</v>
      </c>
      <c r="E16" s="167">
        <v>150</v>
      </c>
      <c r="F16" s="167"/>
      <c r="G16" s="258">
        <f>E16*F16</f>
        <v>0</v>
      </c>
      <c r="H16" s="242" t="e">
        <f>G16/$G$15</f>
        <v>#DIV/0!</v>
      </c>
    </row>
    <row r="17" spans="1:8" ht="12.75" x14ac:dyDescent="0.15">
      <c r="A17" s="41" t="s">
        <v>540</v>
      </c>
      <c r="B17" s="165" t="s">
        <v>495</v>
      </c>
      <c r="C17" s="176" t="s">
        <v>9</v>
      </c>
      <c r="D17" s="166" t="s">
        <v>4</v>
      </c>
      <c r="E17" s="167">
        <v>50</v>
      </c>
      <c r="F17" s="167"/>
      <c r="G17" s="258">
        <f t="shared" ref="G17:G29" si="0">E17*F17</f>
        <v>0</v>
      </c>
      <c r="H17" s="242" t="e">
        <f t="shared" ref="H17:H29" si="1">G17/$G$15</f>
        <v>#DIV/0!</v>
      </c>
    </row>
    <row r="18" spans="1:8" ht="12.75" x14ac:dyDescent="0.15">
      <c r="A18" s="41" t="s">
        <v>541</v>
      </c>
      <c r="B18" s="165" t="s">
        <v>10</v>
      </c>
      <c r="C18" s="176" t="s">
        <v>11</v>
      </c>
      <c r="D18" s="166" t="s">
        <v>4</v>
      </c>
      <c r="E18" s="167">
        <v>200</v>
      </c>
      <c r="F18" s="167"/>
      <c r="G18" s="258">
        <f t="shared" si="0"/>
        <v>0</v>
      </c>
      <c r="H18" s="242" t="e">
        <f t="shared" si="1"/>
        <v>#DIV/0!</v>
      </c>
    </row>
    <row r="19" spans="1:8" ht="12.75" x14ac:dyDescent="0.15">
      <c r="A19" s="41" t="s">
        <v>542</v>
      </c>
      <c r="B19" s="165" t="s">
        <v>12</v>
      </c>
      <c r="C19" s="176" t="s">
        <v>13</v>
      </c>
      <c r="D19" s="166" t="s">
        <v>4</v>
      </c>
      <c r="E19" s="167">
        <v>1027.5</v>
      </c>
      <c r="F19" s="167"/>
      <c r="G19" s="258">
        <f t="shared" si="0"/>
        <v>0</v>
      </c>
      <c r="H19" s="242" t="e">
        <f t="shared" si="1"/>
        <v>#DIV/0!</v>
      </c>
    </row>
    <row r="20" spans="1:8" ht="12.75" x14ac:dyDescent="0.15">
      <c r="A20" s="41" t="s">
        <v>543</v>
      </c>
      <c r="B20" s="165" t="s">
        <v>14</v>
      </c>
      <c r="C20" s="176" t="s">
        <v>15</v>
      </c>
      <c r="D20" s="166" t="s">
        <v>4</v>
      </c>
      <c r="E20" s="167">
        <v>15</v>
      </c>
      <c r="F20" s="167"/>
      <c r="G20" s="258">
        <f t="shared" si="0"/>
        <v>0</v>
      </c>
      <c r="H20" s="242" t="e">
        <f t="shared" si="1"/>
        <v>#DIV/0!</v>
      </c>
    </row>
    <row r="21" spans="1:8" ht="12.75" x14ac:dyDescent="0.15">
      <c r="A21" s="41" t="s">
        <v>544</v>
      </c>
      <c r="B21" s="165" t="s">
        <v>22</v>
      </c>
      <c r="C21" s="176" t="s">
        <v>23</v>
      </c>
      <c r="D21" s="166" t="s">
        <v>4</v>
      </c>
      <c r="E21" s="167">
        <v>24</v>
      </c>
      <c r="F21" s="167"/>
      <c r="G21" s="258">
        <f t="shared" ref="G21" si="2">E21*F21</f>
        <v>0</v>
      </c>
      <c r="H21" s="242" t="e">
        <f t="shared" ref="H21" si="3">G21/$G$15</f>
        <v>#DIV/0!</v>
      </c>
    </row>
    <row r="22" spans="1:8" ht="12.75" x14ac:dyDescent="0.15">
      <c r="A22" s="41" t="s">
        <v>891</v>
      </c>
      <c r="B22" s="165" t="s">
        <v>894</v>
      </c>
      <c r="C22" s="176" t="s">
        <v>892</v>
      </c>
      <c r="D22" s="169" t="s">
        <v>7</v>
      </c>
      <c r="E22" s="167">
        <v>1</v>
      </c>
      <c r="F22" s="167"/>
      <c r="G22" s="258">
        <f t="shared" ref="G22" si="4">E22*F22</f>
        <v>0</v>
      </c>
      <c r="H22" s="242" t="e">
        <f t="shared" ref="H22" si="5">G22/$G$15</f>
        <v>#DIV/0!</v>
      </c>
    </row>
    <row r="23" spans="1:8" ht="12.75" x14ac:dyDescent="0.15">
      <c r="A23" s="41" t="s">
        <v>902</v>
      </c>
      <c r="B23" s="165" t="s">
        <v>466</v>
      </c>
      <c r="C23" s="217" t="s">
        <v>505</v>
      </c>
      <c r="D23" s="216" t="s">
        <v>7</v>
      </c>
      <c r="E23" s="167">
        <v>1</v>
      </c>
      <c r="F23" s="238"/>
      <c r="G23" s="259">
        <f t="shared" ref="G23" si="6">F23*E23</f>
        <v>0</v>
      </c>
      <c r="H23" s="242"/>
    </row>
    <row r="24" spans="1:8" ht="12.75" x14ac:dyDescent="0.15">
      <c r="A24" s="41"/>
      <c r="B24" s="165"/>
      <c r="C24" s="176"/>
      <c r="D24" s="169"/>
      <c r="E24" s="167"/>
      <c r="F24" s="167"/>
      <c r="G24" s="258"/>
      <c r="H24" s="242"/>
    </row>
    <row r="25" spans="1:8" s="213" customFormat="1" ht="12.75" x14ac:dyDescent="0.2">
      <c r="A25" s="254" t="s">
        <v>589</v>
      </c>
      <c r="B25" s="211"/>
      <c r="C25" s="210" t="s">
        <v>592</v>
      </c>
      <c r="D25" s="210"/>
      <c r="E25" s="220"/>
      <c r="F25" s="212"/>
      <c r="G25" s="255">
        <f>G27+G31+G53+G68+G74+G77+G82+G97+G114+G121+G125+G135+G181+G211+G217+G221</f>
        <v>0</v>
      </c>
      <c r="H25" s="240"/>
    </row>
    <row r="26" spans="1:8" x14ac:dyDescent="0.15">
      <c r="A26" s="33"/>
      <c r="B26" s="34"/>
      <c r="C26" s="35"/>
      <c r="D26" s="36"/>
      <c r="E26" s="221"/>
      <c r="F26" s="37"/>
      <c r="G26" s="256"/>
      <c r="H26" s="106"/>
    </row>
    <row r="27" spans="1:8" x14ac:dyDescent="0.15">
      <c r="A27" s="38" t="s">
        <v>442</v>
      </c>
      <c r="B27" s="39"/>
      <c r="C27" s="40" t="s">
        <v>465</v>
      </c>
      <c r="D27" s="48"/>
      <c r="E27" s="222"/>
      <c r="F27" s="49"/>
      <c r="G27" s="257">
        <f>SUM(G28:G30)</f>
        <v>0</v>
      </c>
      <c r="H27" s="241" t="e">
        <f>G27/$G$13</f>
        <v>#DIV/0!</v>
      </c>
    </row>
    <row r="28" spans="1:8" ht="12.75" x14ac:dyDescent="0.15">
      <c r="A28" s="41" t="s">
        <v>546</v>
      </c>
      <c r="B28" s="165" t="s">
        <v>496</v>
      </c>
      <c r="C28" s="176" t="s">
        <v>21</v>
      </c>
      <c r="D28" s="166" t="s">
        <v>20</v>
      </c>
      <c r="E28" s="167">
        <v>2764</v>
      </c>
      <c r="F28" s="167"/>
      <c r="G28" s="258">
        <f t="shared" si="0"/>
        <v>0</v>
      </c>
      <c r="H28" s="242" t="e">
        <f t="shared" si="1"/>
        <v>#DIV/0!</v>
      </c>
    </row>
    <row r="29" spans="1:8" ht="25.5" x14ac:dyDescent="0.15">
      <c r="A29" s="41" t="s">
        <v>547</v>
      </c>
      <c r="B29" s="165" t="s">
        <v>18</v>
      </c>
      <c r="C29" s="176" t="s">
        <v>19</v>
      </c>
      <c r="D29" s="166" t="s">
        <v>4</v>
      </c>
      <c r="E29" s="167">
        <v>1800</v>
      </c>
      <c r="F29" s="167"/>
      <c r="G29" s="258">
        <f t="shared" si="0"/>
        <v>0</v>
      </c>
      <c r="H29" s="242" t="e">
        <f t="shared" si="1"/>
        <v>#DIV/0!</v>
      </c>
    </row>
    <row r="30" spans="1:8" x14ac:dyDescent="0.15">
      <c r="A30" s="51"/>
      <c r="B30" s="72"/>
      <c r="C30" s="72"/>
      <c r="D30" s="260"/>
      <c r="E30" s="261"/>
      <c r="F30" s="261"/>
      <c r="G30" s="262"/>
      <c r="H30" s="106"/>
    </row>
    <row r="31" spans="1:8" x14ac:dyDescent="0.15">
      <c r="A31" s="38" t="s">
        <v>443</v>
      </c>
      <c r="B31" s="39"/>
      <c r="C31" s="40" t="s">
        <v>444</v>
      </c>
      <c r="D31" s="48"/>
      <c r="E31" s="222"/>
      <c r="F31" s="49"/>
      <c r="G31" s="257">
        <f>SUM(G32:G52)</f>
        <v>0</v>
      </c>
      <c r="H31" s="241" t="e">
        <f>G31/$G$13</f>
        <v>#DIV/0!</v>
      </c>
    </row>
    <row r="32" spans="1:8" ht="12.75" x14ac:dyDescent="0.15">
      <c r="A32" s="41" t="s">
        <v>548</v>
      </c>
      <c r="B32" s="170" t="s">
        <v>24</v>
      </c>
      <c r="C32" s="176" t="s">
        <v>25</v>
      </c>
      <c r="D32" s="166" t="s">
        <v>6</v>
      </c>
      <c r="E32" s="167">
        <v>18.670000000000002</v>
      </c>
      <c r="F32" s="167"/>
      <c r="G32" s="263">
        <f>E32*F32</f>
        <v>0</v>
      </c>
      <c r="H32" s="242" t="e">
        <f>G32/$G$31</f>
        <v>#DIV/0!</v>
      </c>
    </row>
    <row r="33" spans="1:8" ht="12.75" x14ac:dyDescent="0.15">
      <c r="A33" s="41" t="s">
        <v>549</v>
      </c>
      <c r="B33" s="170" t="s">
        <v>28</v>
      </c>
      <c r="C33" s="176" t="s">
        <v>29</v>
      </c>
      <c r="D33" s="166" t="s">
        <v>4</v>
      </c>
      <c r="E33" s="167">
        <v>48</v>
      </c>
      <c r="F33" s="167"/>
      <c r="G33" s="263">
        <f t="shared" ref="G33:G51" si="7">E33*F33</f>
        <v>0</v>
      </c>
      <c r="H33" s="242" t="e">
        <f t="shared" ref="H33:H51" si="8">G33/$G$31</f>
        <v>#DIV/0!</v>
      </c>
    </row>
    <row r="34" spans="1:8" ht="25.5" x14ac:dyDescent="0.15">
      <c r="A34" s="41" t="s">
        <v>550</v>
      </c>
      <c r="B34" s="170" t="s">
        <v>30</v>
      </c>
      <c r="C34" s="176" t="s">
        <v>31</v>
      </c>
      <c r="D34" s="166" t="s">
        <v>6</v>
      </c>
      <c r="E34" s="167">
        <v>62.96</v>
      </c>
      <c r="F34" s="167"/>
      <c r="G34" s="263">
        <f t="shared" si="7"/>
        <v>0</v>
      </c>
      <c r="H34" s="242" t="e">
        <f t="shared" si="8"/>
        <v>#DIV/0!</v>
      </c>
    </row>
    <row r="35" spans="1:8" ht="12.75" x14ac:dyDescent="0.15">
      <c r="A35" s="41" t="s">
        <v>551</v>
      </c>
      <c r="B35" s="170" t="s">
        <v>36</v>
      </c>
      <c r="C35" s="176" t="s">
        <v>37</v>
      </c>
      <c r="D35" s="166" t="s">
        <v>4</v>
      </c>
      <c r="E35" s="167">
        <v>105.03</v>
      </c>
      <c r="F35" s="167"/>
      <c r="G35" s="263">
        <f t="shared" si="7"/>
        <v>0</v>
      </c>
      <c r="H35" s="242" t="e">
        <f t="shared" si="8"/>
        <v>#DIV/0!</v>
      </c>
    </row>
    <row r="36" spans="1:8" ht="25.5" x14ac:dyDescent="0.15">
      <c r="A36" s="41" t="s">
        <v>552</v>
      </c>
      <c r="B36" s="170" t="s">
        <v>40</v>
      </c>
      <c r="C36" s="176" t="s">
        <v>41</v>
      </c>
      <c r="D36" s="166" t="s">
        <v>4</v>
      </c>
      <c r="E36" s="167">
        <v>5.07</v>
      </c>
      <c r="F36" s="167"/>
      <c r="G36" s="263">
        <f t="shared" si="7"/>
        <v>0</v>
      </c>
      <c r="H36" s="242" t="e">
        <f t="shared" si="8"/>
        <v>#DIV/0!</v>
      </c>
    </row>
    <row r="37" spans="1:8" ht="12.75" x14ac:dyDescent="0.15">
      <c r="A37" s="41" t="s">
        <v>553</v>
      </c>
      <c r="B37" s="170" t="s">
        <v>42</v>
      </c>
      <c r="C37" s="176" t="s">
        <v>43</v>
      </c>
      <c r="D37" s="166" t="s">
        <v>4</v>
      </c>
      <c r="E37" s="167">
        <v>160</v>
      </c>
      <c r="F37" s="167"/>
      <c r="G37" s="263">
        <f t="shared" si="7"/>
        <v>0</v>
      </c>
      <c r="H37" s="242" t="e">
        <f t="shared" si="8"/>
        <v>#DIV/0!</v>
      </c>
    </row>
    <row r="38" spans="1:8" ht="12.75" x14ac:dyDescent="0.15">
      <c r="A38" s="41" t="s">
        <v>554</v>
      </c>
      <c r="B38" s="170" t="s">
        <v>44</v>
      </c>
      <c r="C38" s="176" t="s">
        <v>45</v>
      </c>
      <c r="D38" s="166" t="s">
        <v>5</v>
      </c>
      <c r="E38" s="167">
        <v>20</v>
      </c>
      <c r="F38" s="167"/>
      <c r="G38" s="263">
        <f t="shared" si="7"/>
        <v>0</v>
      </c>
      <c r="H38" s="242" t="e">
        <f t="shared" si="8"/>
        <v>#DIV/0!</v>
      </c>
    </row>
    <row r="39" spans="1:8" ht="25.5" x14ac:dyDescent="0.15">
      <c r="A39" s="41" t="s">
        <v>555</v>
      </c>
      <c r="B39" s="170" t="s">
        <v>46</v>
      </c>
      <c r="C39" s="176" t="s">
        <v>47</v>
      </c>
      <c r="D39" s="166" t="s">
        <v>4</v>
      </c>
      <c r="E39" s="167">
        <v>206</v>
      </c>
      <c r="F39" s="167"/>
      <c r="G39" s="263">
        <f t="shared" si="7"/>
        <v>0</v>
      </c>
      <c r="H39" s="242" t="e">
        <f t="shared" si="8"/>
        <v>#DIV/0!</v>
      </c>
    </row>
    <row r="40" spans="1:8" ht="12.75" x14ac:dyDescent="0.15">
      <c r="A40" s="41" t="s">
        <v>556</v>
      </c>
      <c r="B40" s="170" t="s">
        <v>48</v>
      </c>
      <c r="C40" s="176" t="s">
        <v>49</v>
      </c>
      <c r="D40" s="166" t="s">
        <v>4</v>
      </c>
      <c r="E40" s="167">
        <v>3467</v>
      </c>
      <c r="F40" s="167"/>
      <c r="G40" s="263">
        <f t="shared" si="7"/>
        <v>0</v>
      </c>
      <c r="H40" s="242" t="e">
        <f t="shared" si="8"/>
        <v>#DIV/0!</v>
      </c>
    </row>
    <row r="41" spans="1:8" ht="25.5" x14ac:dyDescent="0.15">
      <c r="A41" s="41" t="s">
        <v>557</v>
      </c>
      <c r="B41" s="170" t="s">
        <v>52</v>
      </c>
      <c r="C41" s="176" t="s">
        <v>53</v>
      </c>
      <c r="D41" s="166" t="s">
        <v>4</v>
      </c>
      <c r="E41" s="223">
        <v>164</v>
      </c>
      <c r="F41" s="167"/>
      <c r="G41" s="263">
        <f t="shared" si="7"/>
        <v>0</v>
      </c>
      <c r="H41" s="242" t="e">
        <f t="shared" si="8"/>
        <v>#DIV/0!</v>
      </c>
    </row>
    <row r="42" spans="1:8" ht="12.75" x14ac:dyDescent="0.15">
      <c r="A42" s="41" t="s">
        <v>558</v>
      </c>
      <c r="B42" s="170" t="s">
        <v>54</v>
      </c>
      <c r="C42" s="176" t="s">
        <v>55</v>
      </c>
      <c r="D42" s="166" t="s">
        <v>5</v>
      </c>
      <c r="E42" s="223">
        <v>700</v>
      </c>
      <c r="F42" s="167"/>
      <c r="G42" s="263">
        <f t="shared" si="7"/>
        <v>0</v>
      </c>
      <c r="H42" s="242" t="e">
        <f t="shared" si="8"/>
        <v>#DIV/0!</v>
      </c>
    </row>
    <row r="43" spans="1:8" ht="12.75" x14ac:dyDescent="0.15">
      <c r="A43" s="41" t="s">
        <v>559</v>
      </c>
      <c r="B43" s="170" t="s">
        <v>65</v>
      </c>
      <c r="C43" s="176" t="s">
        <v>66</v>
      </c>
      <c r="D43" s="166" t="s">
        <v>4</v>
      </c>
      <c r="E43" s="223">
        <v>2174.6</v>
      </c>
      <c r="F43" s="167"/>
      <c r="G43" s="263">
        <f t="shared" si="7"/>
        <v>0</v>
      </c>
      <c r="H43" s="242" t="e">
        <f t="shared" si="8"/>
        <v>#DIV/0!</v>
      </c>
    </row>
    <row r="44" spans="1:8" ht="12.75" x14ac:dyDescent="0.15">
      <c r="A44" s="41" t="s">
        <v>560</v>
      </c>
      <c r="B44" s="170" t="s">
        <v>69</v>
      </c>
      <c r="C44" s="176" t="s">
        <v>70</v>
      </c>
      <c r="D44" s="166" t="s">
        <v>5</v>
      </c>
      <c r="E44" s="223">
        <v>502.3</v>
      </c>
      <c r="F44" s="167"/>
      <c r="G44" s="263">
        <f t="shared" si="7"/>
        <v>0</v>
      </c>
      <c r="H44" s="242" t="e">
        <f t="shared" si="8"/>
        <v>#DIV/0!</v>
      </c>
    </row>
    <row r="45" spans="1:8" ht="12.75" x14ac:dyDescent="0.15">
      <c r="A45" s="41" t="s">
        <v>561</v>
      </c>
      <c r="B45" s="170" t="s">
        <v>71</v>
      </c>
      <c r="C45" s="176" t="s">
        <v>72</v>
      </c>
      <c r="D45" s="166" t="s">
        <v>5</v>
      </c>
      <c r="E45" s="223">
        <v>1.4</v>
      </c>
      <c r="F45" s="167"/>
      <c r="G45" s="263">
        <f t="shared" si="7"/>
        <v>0</v>
      </c>
      <c r="H45" s="242" t="e">
        <f t="shared" si="8"/>
        <v>#DIV/0!</v>
      </c>
    </row>
    <row r="46" spans="1:8" ht="12.75" x14ac:dyDescent="0.15">
      <c r="A46" s="41" t="s">
        <v>562</v>
      </c>
      <c r="B46" s="170" t="s">
        <v>73</v>
      </c>
      <c r="C46" s="176" t="s">
        <v>74</v>
      </c>
      <c r="D46" s="166" t="s">
        <v>0</v>
      </c>
      <c r="E46" s="223">
        <v>4</v>
      </c>
      <c r="F46" s="167"/>
      <c r="G46" s="263">
        <f t="shared" si="7"/>
        <v>0</v>
      </c>
      <c r="H46" s="242" t="e">
        <f t="shared" si="8"/>
        <v>#DIV/0!</v>
      </c>
    </row>
    <row r="47" spans="1:8" ht="25.5" x14ac:dyDescent="0.15">
      <c r="A47" s="41" t="s">
        <v>563</v>
      </c>
      <c r="B47" s="170" t="s">
        <v>75</v>
      </c>
      <c r="C47" s="176" t="s">
        <v>76</v>
      </c>
      <c r="D47" s="166" t="s">
        <v>5</v>
      </c>
      <c r="E47" s="223">
        <v>20</v>
      </c>
      <c r="F47" s="167"/>
      <c r="G47" s="263">
        <f t="shared" si="7"/>
        <v>0</v>
      </c>
      <c r="H47" s="242" t="e">
        <f t="shared" si="8"/>
        <v>#DIV/0!</v>
      </c>
    </row>
    <row r="48" spans="1:8" ht="12.75" x14ac:dyDescent="0.15">
      <c r="A48" s="41" t="s">
        <v>564</v>
      </c>
      <c r="B48" s="170" t="s">
        <v>77</v>
      </c>
      <c r="C48" s="176" t="s">
        <v>78</v>
      </c>
      <c r="D48" s="166" t="s">
        <v>4</v>
      </c>
      <c r="E48" s="223">
        <v>2</v>
      </c>
      <c r="F48" s="167"/>
      <c r="G48" s="263">
        <f t="shared" si="7"/>
        <v>0</v>
      </c>
      <c r="H48" s="242" t="e">
        <f t="shared" si="8"/>
        <v>#DIV/0!</v>
      </c>
    </row>
    <row r="49" spans="1:8" ht="25.5" x14ac:dyDescent="0.15">
      <c r="A49" s="41" t="s">
        <v>565</v>
      </c>
      <c r="B49" s="170" t="s">
        <v>81</v>
      </c>
      <c r="C49" s="176" t="s">
        <v>82</v>
      </c>
      <c r="D49" s="166" t="s">
        <v>4</v>
      </c>
      <c r="E49" s="223">
        <v>240</v>
      </c>
      <c r="F49" s="167"/>
      <c r="G49" s="263">
        <f t="shared" si="7"/>
        <v>0</v>
      </c>
      <c r="H49" s="242" t="e">
        <f t="shared" si="8"/>
        <v>#DIV/0!</v>
      </c>
    </row>
    <row r="50" spans="1:8" ht="12.75" x14ac:dyDescent="0.15">
      <c r="A50" s="41" t="s">
        <v>566</v>
      </c>
      <c r="B50" s="170" t="s">
        <v>83</v>
      </c>
      <c r="C50" s="176" t="s">
        <v>84</v>
      </c>
      <c r="D50" s="166" t="s">
        <v>5</v>
      </c>
      <c r="E50" s="223">
        <v>200</v>
      </c>
      <c r="F50" s="167"/>
      <c r="G50" s="263">
        <f t="shared" si="7"/>
        <v>0</v>
      </c>
      <c r="H50" s="242" t="e">
        <f t="shared" si="8"/>
        <v>#DIV/0!</v>
      </c>
    </row>
    <row r="51" spans="1:8" ht="12.75" x14ac:dyDescent="0.15">
      <c r="A51" s="41" t="s">
        <v>567</v>
      </c>
      <c r="B51" s="170" t="s">
        <v>87</v>
      </c>
      <c r="C51" s="176" t="s">
        <v>88</v>
      </c>
      <c r="D51" s="166" t="s">
        <v>0</v>
      </c>
      <c r="E51" s="223">
        <v>1</v>
      </c>
      <c r="F51" s="167"/>
      <c r="G51" s="263">
        <f t="shared" si="7"/>
        <v>0</v>
      </c>
      <c r="H51" s="242" t="e">
        <f t="shared" si="8"/>
        <v>#DIV/0!</v>
      </c>
    </row>
    <row r="52" spans="1:8" ht="12.75" x14ac:dyDescent="0.15">
      <c r="A52" s="41"/>
      <c r="B52" s="50"/>
      <c r="C52" s="54"/>
      <c r="D52" s="46"/>
      <c r="E52" s="224"/>
      <c r="F52" s="47"/>
      <c r="G52" s="263"/>
      <c r="H52" s="106"/>
    </row>
    <row r="53" spans="1:8" x14ac:dyDescent="0.15">
      <c r="A53" s="38" t="s">
        <v>594</v>
      </c>
      <c r="B53" s="39"/>
      <c r="C53" s="40" t="s">
        <v>545</v>
      </c>
      <c r="D53" s="48"/>
      <c r="E53" s="222"/>
      <c r="F53" s="49"/>
      <c r="G53" s="257">
        <f>SUM(G54:G67)</f>
        <v>0</v>
      </c>
      <c r="H53" s="241" t="e">
        <f>G53/$G$13</f>
        <v>#DIV/0!</v>
      </c>
    </row>
    <row r="54" spans="1:8" ht="25.5" x14ac:dyDescent="0.15">
      <c r="A54" s="55" t="s">
        <v>595</v>
      </c>
      <c r="B54" s="170" t="s">
        <v>420</v>
      </c>
      <c r="C54" s="176" t="s">
        <v>475</v>
      </c>
      <c r="D54" s="166" t="s">
        <v>6</v>
      </c>
      <c r="E54" s="223">
        <v>384.94</v>
      </c>
      <c r="F54" s="167"/>
      <c r="G54" s="264">
        <f>ROUND(E54*F54,2)</f>
        <v>0</v>
      </c>
      <c r="H54" s="242" t="e">
        <f>G54/$G$53</f>
        <v>#DIV/0!</v>
      </c>
    </row>
    <row r="55" spans="1:8" ht="12.75" x14ac:dyDescent="0.15">
      <c r="A55" s="55" t="s">
        <v>596</v>
      </c>
      <c r="B55" s="170" t="s">
        <v>89</v>
      </c>
      <c r="C55" s="176" t="s">
        <v>90</v>
      </c>
      <c r="D55" s="166" t="s">
        <v>6</v>
      </c>
      <c r="E55" s="223">
        <v>12.45</v>
      </c>
      <c r="F55" s="167"/>
      <c r="G55" s="264">
        <f t="shared" ref="G55:G66" si="9">ROUND(E55*F55,2)</f>
        <v>0</v>
      </c>
      <c r="H55" s="242" t="e">
        <f t="shared" ref="H55:H66" si="10">G55/$G$53</f>
        <v>#DIV/0!</v>
      </c>
    </row>
    <row r="56" spans="1:8" ht="12.75" x14ac:dyDescent="0.15">
      <c r="A56" s="55" t="s">
        <v>597</v>
      </c>
      <c r="B56" s="170" t="s">
        <v>91</v>
      </c>
      <c r="C56" s="176" t="s">
        <v>92</v>
      </c>
      <c r="D56" s="166" t="s">
        <v>6</v>
      </c>
      <c r="E56" s="223">
        <v>4</v>
      </c>
      <c r="F56" s="167"/>
      <c r="G56" s="264">
        <f t="shared" si="9"/>
        <v>0</v>
      </c>
      <c r="H56" s="242" t="e">
        <f t="shared" si="10"/>
        <v>#DIV/0!</v>
      </c>
    </row>
    <row r="57" spans="1:8" ht="12.75" x14ac:dyDescent="0.15">
      <c r="A57" s="55" t="s">
        <v>598</v>
      </c>
      <c r="B57" s="170" t="s">
        <v>93</v>
      </c>
      <c r="C57" s="176" t="s">
        <v>94</v>
      </c>
      <c r="D57" s="166" t="s">
        <v>4</v>
      </c>
      <c r="E57" s="223">
        <v>28.89</v>
      </c>
      <c r="F57" s="167"/>
      <c r="G57" s="264">
        <f t="shared" si="9"/>
        <v>0</v>
      </c>
      <c r="H57" s="242" t="e">
        <f t="shared" si="10"/>
        <v>#DIV/0!</v>
      </c>
    </row>
    <row r="58" spans="1:8" ht="12.75" x14ac:dyDescent="0.15">
      <c r="A58" s="55" t="s">
        <v>599</v>
      </c>
      <c r="B58" s="170" t="s">
        <v>95</v>
      </c>
      <c r="C58" s="176" t="s">
        <v>96</v>
      </c>
      <c r="D58" s="166" t="s">
        <v>4</v>
      </c>
      <c r="E58" s="223">
        <v>71.66</v>
      </c>
      <c r="F58" s="167"/>
      <c r="G58" s="264">
        <f t="shared" si="9"/>
        <v>0</v>
      </c>
      <c r="H58" s="242" t="e">
        <f t="shared" si="10"/>
        <v>#DIV/0!</v>
      </c>
    </row>
    <row r="59" spans="1:8" ht="12.75" x14ac:dyDescent="0.15">
      <c r="A59" s="55" t="s">
        <v>600</v>
      </c>
      <c r="B59" s="170" t="s">
        <v>97</v>
      </c>
      <c r="C59" s="176" t="s">
        <v>476</v>
      </c>
      <c r="D59" s="166" t="s">
        <v>62</v>
      </c>
      <c r="E59" s="223">
        <v>424.89</v>
      </c>
      <c r="F59" s="167"/>
      <c r="G59" s="264">
        <f t="shared" si="9"/>
        <v>0</v>
      </c>
      <c r="H59" s="242" t="e">
        <f t="shared" si="10"/>
        <v>#DIV/0!</v>
      </c>
    </row>
    <row r="60" spans="1:8" ht="12.75" x14ac:dyDescent="0.15">
      <c r="A60" s="55" t="s">
        <v>601</v>
      </c>
      <c r="B60" s="170" t="s">
        <v>98</v>
      </c>
      <c r="C60" s="176" t="s">
        <v>477</v>
      </c>
      <c r="D60" s="166" t="s">
        <v>62</v>
      </c>
      <c r="E60" s="223">
        <v>168.7</v>
      </c>
      <c r="F60" s="167"/>
      <c r="G60" s="264">
        <f t="shared" si="9"/>
        <v>0</v>
      </c>
      <c r="H60" s="242" t="e">
        <f t="shared" si="10"/>
        <v>#DIV/0!</v>
      </c>
    </row>
    <row r="61" spans="1:8" ht="12.75" x14ac:dyDescent="0.15">
      <c r="A61" s="55" t="s">
        <v>602</v>
      </c>
      <c r="B61" s="170" t="s">
        <v>99</v>
      </c>
      <c r="C61" s="176" t="s">
        <v>100</v>
      </c>
      <c r="D61" s="166" t="s">
        <v>6</v>
      </c>
      <c r="E61" s="223">
        <v>8.17</v>
      </c>
      <c r="F61" s="167"/>
      <c r="G61" s="264">
        <f t="shared" si="9"/>
        <v>0</v>
      </c>
      <c r="H61" s="242" t="e">
        <f t="shared" si="10"/>
        <v>#DIV/0!</v>
      </c>
    </row>
    <row r="62" spans="1:8" ht="25.5" x14ac:dyDescent="0.15">
      <c r="A62" s="55" t="s">
        <v>603</v>
      </c>
      <c r="B62" s="170" t="s">
        <v>101</v>
      </c>
      <c r="C62" s="176" t="s">
        <v>102</v>
      </c>
      <c r="D62" s="166" t="s">
        <v>6</v>
      </c>
      <c r="E62" s="223">
        <v>2</v>
      </c>
      <c r="F62" s="167"/>
      <c r="G62" s="264">
        <f t="shared" si="9"/>
        <v>0</v>
      </c>
      <c r="H62" s="242" t="e">
        <f t="shared" si="10"/>
        <v>#DIV/0!</v>
      </c>
    </row>
    <row r="63" spans="1:8" ht="12.75" x14ac:dyDescent="0.15">
      <c r="A63" s="55" t="s">
        <v>604</v>
      </c>
      <c r="B63" s="170" t="s">
        <v>103</v>
      </c>
      <c r="C63" s="176" t="s">
        <v>104</v>
      </c>
      <c r="D63" s="166" t="s">
        <v>6</v>
      </c>
      <c r="E63" s="223">
        <v>2.06</v>
      </c>
      <c r="F63" s="167"/>
      <c r="G63" s="264">
        <f t="shared" si="9"/>
        <v>0</v>
      </c>
      <c r="H63" s="242" t="e">
        <f t="shared" si="10"/>
        <v>#DIV/0!</v>
      </c>
    </row>
    <row r="64" spans="1:8" ht="12.75" x14ac:dyDescent="0.15">
      <c r="A64" s="55" t="s">
        <v>605</v>
      </c>
      <c r="B64" s="170" t="s">
        <v>105</v>
      </c>
      <c r="C64" s="176" t="s">
        <v>106</v>
      </c>
      <c r="D64" s="166" t="s">
        <v>6</v>
      </c>
      <c r="E64" s="223">
        <v>4.1100000000000003</v>
      </c>
      <c r="F64" s="167"/>
      <c r="G64" s="264">
        <f t="shared" si="9"/>
        <v>0</v>
      </c>
      <c r="H64" s="242" t="e">
        <f t="shared" si="10"/>
        <v>#DIV/0!</v>
      </c>
    </row>
    <row r="65" spans="1:8" ht="12.75" x14ac:dyDescent="0.15">
      <c r="A65" s="55" t="s">
        <v>606</v>
      </c>
      <c r="B65" s="170" t="s">
        <v>107</v>
      </c>
      <c r="C65" s="176" t="s">
        <v>108</v>
      </c>
      <c r="D65" s="166" t="s">
        <v>4</v>
      </c>
      <c r="E65" s="223">
        <v>20</v>
      </c>
      <c r="F65" s="167"/>
      <c r="G65" s="264">
        <f t="shared" si="9"/>
        <v>0</v>
      </c>
      <c r="H65" s="242" t="e">
        <f t="shared" si="10"/>
        <v>#DIV/0!</v>
      </c>
    </row>
    <row r="66" spans="1:8" ht="25.5" x14ac:dyDescent="0.15">
      <c r="A66" s="55" t="s">
        <v>607</v>
      </c>
      <c r="B66" s="170" t="s">
        <v>524</v>
      </c>
      <c r="C66" s="176" t="s">
        <v>525</v>
      </c>
      <c r="D66" s="166" t="s">
        <v>4</v>
      </c>
      <c r="E66" s="223">
        <v>20</v>
      </c>
      <c r="F66" s="167"/>
      <c r="G66" s="264">
        <f t="shared" si="9"/>
        <v>0</v>
      </c>
      <c r="H66" s="242" t="e">
        <f t="shared" si="10"/>
        <v>#DIV/0!</v>
      </c>
    </row>
    <row r="67" spans="1:8" x14ac:dyDescent="0.15">
      <c r="A67" s="55"/>
      <c r="B67" s="56"/>
      <c r="C67" s="43"/>
      <c r="D67" s="44"/>
      <c r="E67" s="225"/>
      <c r="F67" s="45"/>
      <c r="G67" s="264"/>
      <c r="H67" s="106"/>
    </row>
    <row r="68" spans="1:8" ht="12.75" x14ac:dyDescent="0.15">
      <c r="A68" s="38" t="s">
        <v>608</v>
      </c>
      <c r="B68" s="39"/>
      <c r="C68" s="171" t="s">
        <v>447</v>
      </c>
      <c r="D68" s="48"/>
      <c r="E68" s="222"/>
      <c r="F68" s="49"/>
      <c r="G68" s="257">
        <f>SUM(G69:G73)</f>
        <v>0</v>
      </c>
      <c r="H68" s="241" t="e">
        <f>G68/$G$13</f>
        <v>#DIV/0!</v>
      </c>
    </row>
    <row r="69" spans="1:8" ht="12.75" x14ac:dyDescent="0.15">
      <c r="A69" s="55" t="s">
        <v>609</v>
      </c>
      <c r="B69" s="170" t="s">
        <v>109</v>
      </c>
      <c r="C69" s="176" t="s">
        <v>110</v>
      </c>
      <c r="D69" s="166" t="s">
        <v>4</v>
      </c>
      <c r="E69" s="223">
        <v>349</v>
      </c>
      <c r="F69" s="167"/>
      <c r="G69" s="264">
        <f>ROUND(E69*F69,2)</f>
        <v>0</v>
      </c>
      <c r="H69" s="242" t="e">
        <f>G69/$G$68</f>
        <v>#DIV/0!</v>
      </c>
    </row>
    <row r="70" spans="1:8" ht="12.75" x14ac:dyDescent="0.15">
      <c r="A70" s="55" t="s">
        <v>610</v>
      </c>
      <c r="B70" s="170" t="s">
        <v>111</v>
      </c>
      <c r="C70" s="176" t="s">
        <v>112</v>
      </c>
      <c r="D70" s="166" t="s">
        <v>6</v>
      </c>
      <c r="E70" s="223">
        <v>0.15</v>
      </c>
      <c r="F70" s="167"/>
      <c r="G70" s="264">
        <f t="shared" ref="G70:G72" si="11">ROUND(E70*F70,2)</f>
        <v>0</v>
      </c>
      <c r="H70" s="242" t="e">
        <f t="shared" ref="H70:H72" si="12">G70/$G$68</f>
        <v>#DIV/0!</v>
      </c>
    </row>
    <row r="71" spans="1:8" ht="25.5" x14ac:dyDescent="0.15">
      <c r="A71" s="55" t="s">
        <v>611</v>
      </c>
      <c r="B71" s="172" t="s">
        <v>113</v>
      </c>
      <c r="C71" s="176" t="s">
        <v>478</v>
      </c>
      <c r="D71" s="166" t="s">
        <v>4</v>
      </c>
      <c r="E71" s="226">
        <v>7</v>
      </c>
      <c r="F71" s="167"/>
      <c r="G71" s="264">
        <f t="shared" si="11"/>
        <v>0</v>
      </c>
      <c r="H71" s="242" t="e">
        <f t="shared" si="12"/>
        <v>#DIV/0!</v>
      </c>
    </row>
    <row r="72" spans="1:8" ht="25.5" x14ac:dyDescent="0.15">
      <c r="A72" s="55" t="s">
        <v>612</v>
      </c>
      <c r="B72" s="170" t="s">
        <v>114</v>
      </c>
      <c r="C72" s="176" t="s">
        <v>115</v>
      </c>
      <c r="D72" s="166" t="s">
        <v>4</v>
      </c>
      <c r="E72" s="223">
        <v>315</v>
      </c>
      <c r="F72" s="167"/>
      <c r="G72" s="264">
        <f t="shared" si="11"/>
        <v>0</v>
      </c>
      <c r="H72" s="242" t="e">
        <f t="shared" si="12"/>
        <v>#DIV/0!</v>
      </c>
    </row>
    <row r="73" spans="1:8" x14ac:dyDescent="0.15">
      <c r="A73" s="265"/>
      <c r="B73" s="56"/>
      <c r="C73" s="43"/>
      <c r="D73" s="44"/>
      <c r="E73" s="225"/>
      <c r="F73" s="45"/>
      <c r="G73" s="264"/>
      <c r="H73" s="242"/>
    </row>
    <row r="74" spans="1:8" s="175" customFormat="1" ht="12.75" x14ac:dyDescent="0.2">
      <c r="A74" s="266" t="s">
        <v>613</v>
      </c>
      <c r="B74" s="173"/>
      <c r="C74" s="171" t="s">
        <v>529</v>
      </c>
      <c r="D74" s="174"/>
      <c r="E74" s="227"/>
      <c r="F74" s="206"/>
      <c r="G74" s="267">
        <f>SUM(G75:G76)</f>
        <v>0</v>
      </c>
      <c r="H74" s="241" t="e">
        <f>G74/$G$13</f>
        <v>#DIV/0!</v>
      </c>
    </row>
    <row r="75" spans="1:8" s="175" customFormat="1" ht="12.75" x14ac:dyDescent="0.2">
      <c r="A75" s="268" t="s">
        <v>614</v>
      </c>
      <c r="B75" s="170" t="s">
        <v>116</v>
      </c>
      <c r="C75" s="176" t="s">
        <v>117</v>
      </c>
      <c r="D75" s="166" t="s">
        <v>6</v>
      </c>
      <c r="E75" s="223">
        <v>10</v>
      </c>
      <c r="F75" s="167"/>
      <c r="G75" s="263">
        <f t="shared" ref="G75" si="13">E75*F75</f>
        <v>0</v>
      </c>
      <c r="H75" s="242" t="e">
        <f>G75/G74</f>
        <v>#DIV/0!</v>
      </c>
    </row>
    <row r="76" spans="1:8" x14ac:dyDescent="0.15">
      <c r="A76" s="51"/>
      <c r="B76" s="57"/>
      <c r="C76" s="43"/>
      <c r="D76" s="46"/>
      <c r="E76" s="224"/>
      <c r="F76" s="47"/>
      <c r="G76" s="264"/>
      <c r="H76" s="106"/>
    </row>
    <row r="77" spans="1:8" s="175" customFormat="1" ht="12.75" x14ac:dyDescent="0.2">
      <c r="A77" s="266" t="s">
        <v>616</v>
      </c>
      <c r="B77" s="173"/>
      <c r="C77" s="171" t="s">
        <v>530</v>
      </c>
      <c r="D77" s="174"/>
      <c r="E77" s="227"/>
      <c r="F77" s="206"/>
      <c r="G77" s="267">
        <f>SUM(G78:G81)</f>
        <v>0</v>
      </c>
      <c r="H77" s="241" t="e">
        <f>G77/$G$13</f>
        <v>#DIV/0!</v>
      </c>
    </row>
    <row r="78" spans="1:8" s="175" customFormat="1" ht="25.5" x14ac:dyDescent="0.2">
      <c r="A78" s="268" t="s">
        <v>615</v>
      </c>
      <c r="B78" s="170" t="s">
        <v>120</v>
      </c>
      <c r="C78" s="176" t="s">
        <v>121</v>
      </c>
      <c r="D78" s="166" t="s">
        <v>5</v>
      </c>
      <c r="E78" s="223">
        <v>200</v>
      </c>
      <c r="F78" s="167"/>
      <c r="G78" s="263">
        <f t="shared" ref="G78:G80" si="14">E78*F78</f>
        <v>0</v>
      </c>
      <c r="H78" s="242" t="e">
        <f>G78/$G$77</f>
        <v>#DIV/0!</v>
      </c>
    </row>
    <row r="79" spans="1:8" s="175" customFormat="1" ht="25.5" x14ac:dyDescent="0.2">
      <c r="A79" s="268" t="s">
        <v>617</v>
      </c>
      <c r="B79" s="170" t="s">
        <v>122</v>
      </c>
      <c r="C79" s="176" t="s">
        <v>123</v>
      </c>
      <c r="D79" s="166" t="s">
        <v>4</v>
      </c>
      <c r="E79" s="223">
        <v>2174.6</v>
      </c>
      <c r="F79" s="167"/>
      <c r="G79" s="263">
        <f t="shared" si="14"/>
        <v>0</v>
      </c>
      <c r="H79" s="242" t="e">
        <f t="shared" ref="H79:H80" si="15">G79/$G$77</f>
        <v>#DIV/0!</v>
      </c>
    </row>
    <row r="80" spans="1:8" s="175" customFormat="1" ht="12.75" x14ac:dyDescent="0.2">
      <c r="A80" s="268" t="s">
        <v>618</v>
      </c>
      <c r="B80" s="129" t="s">
        <v>497</v>
      </c>
      <c r="C80" s="176" t="s">
        <v>124</v>
      </c>
      <c r="D80" s="166" t="s">
        <v>5</v>
      </c>
      <c r="E80" s="223">
        <v>200</v>
      </c>
      <c r="F80" s="167"/>
      <c r="G80" s="263">
        <f t="shared" si="14"/>
        <v>0</v>
      </c>
      <c r="H80" s="242" t="e">
        <f t="shared" si="15"/>
        <v>#DIV/0!</v>
      </c>
    </row>
    <row r="81" spans="1:8" x14ac:dyDescent="0.15">
      <c r="A81" s="51"/>
      <c r="B81" s="57"/>
      <c r="C81" s="43"/>
      <c r="D81" s="46"/>
      <c r="E81" s="224"/>
      <c r="F81" s="47"/>
      <c r="G81" s="264"/>
      <c r="H81" s="106"/>
    </row>
    <row r="82" spans="1:8" s="175" customFormat="1" ht="12.75" x14ac:dyDescent="0.2">
      <c r="A82" s="266" t="s">
        <v>619</v>
      </c>
      <c r="B82" s="173"/>
      <c r="C82" s="171" t="s">
        <v>448</v>
      </c>
      <c r="D82" s="174"/>
      <c r="E82" s="227"/>
      <c r="F82" s="206"/>
      <c r="G82" s="267">
        <f>SUM(G83:G96)</f>
        <v>0</v>
      </c>
      <c r="H82" s="241" t="e">
        <f>G82/$G$13</f>
        <v>#DIV/0!</v>
      </c>
    </row>
    <row r="83" spans="1:8" s="175" customFormat="1" ht="12.75" x14ac:dyDescent="0.2">
      <c r="A83" s="268" t="s">
        <v>620</v>
      </c>
      <c r="B83" s="170" t="s">
        <v>125</v>
      </c>
      <c r="C83" s="176" t="s">
        <v>126</v>
      </c>
      <c r="D83" s="166" t="s">
        <v>6</v>
      </c>
      <c r="E83" s="223">
        <v>4.5</v>
      </c>
      <c r="F83" s="167"/>
      <c r="G83" s="263">
        <f t="shared" ref="G83:G95" si="16">E83*F83</f>
        <v>0</v>
      </c>
      <c r="H83" s="242" t="e">
        <f>G83/$G$82</f>
        <v>#DIV/0!</v>
      </c>
    </row>
    <row r="84" spans="1:8" s="175" customFormat="1" ht="12.75" x14ac:dyDescent="0.2">
      <c r="A84" s="268" t="s">
        <v>621</v>
      </c>
      <c r="B84" s="170" t="s">
        <v>127</v>
      </c>
      <c r="C84" s="176" t="s">
        <v>128</v>
      </c>
      <c r="D84" s="166" t="s">
        <v>4</v>
      </c>
      <c r="E84" s="223">
        <v>767</v>
      </c>
      <c r="F84" s="167"/>
      <c r="G84" s="263">
        <f t="shared" si="16"/>
        <v>0</v>
      </c>
      <c r="H84" s="242" t="e">
        <f t="shared" ref="H84:H95" si="17">G84/$G$82</f>
        <v>#DIV/0!</v>
      </c>
    </row>
    <row r="85" spans="1:8" s="175" customFormat="1" ht="12.75" x14ac:dyDescent="0.2">
      <c r="A85" s="268" t="s">
        <v>622</v>
      </c>
      <c r="B85" s="170" t="s">
        <v>129</v>
      </c>
      <c r="C85" s="176" t="s">
        <v>130</v>
      </c>
      <c r="D85" s="166" t="s">
        <v>4</v>
      </c>
      <c r="E85" s="223">
        <v>45</v>
      </c>
      <c r="F85" s="167"/>
      <c r="G85" s="263">
        <f t="shared" si="16"/>
        <v>0</v>
      </c>
      <c r="H85" s="242" t="e">
        <f t="shared" si="17"/>
        <v>#DIV/0!</v>
      </c>
    </row>
    <row r="86" spans="1:8" s="175" customFormat="1" ht="12.75" x14ac:dyDescent="0.2">
      <c r="A86" s="268" t="s">
        <v>623</v>
      </c>
      <c r="B86" s="170" t="s">
        <v>131</v>
      </c>
      <c r="C86" s="176" t="s">
        <v>132</v>
      </c>
      <c r="D86" s="166" t="s">
        <v>4</v>
      </c>
      <c r="E86" s="223">
        <v>829.45</v>
      </c>
      <c r="F86" s="167"/>
      <c r="G86" s="263">
        <f t="shared" si="16"/>
        <v>0</v>
      </c>
      <c r="H86" s="242" t="e">
        <f t="shared" si="17"/>
        <v>#DIV/0!</v>
      </c>
    </row>
    <row r="87" spans="1:8" s="175" customFormat="1" ht="12.75" x14ac:dyDescent="0.2">
      <c r="A87" s="268" t="s">
        <v>624</v>
      </c>
      <c r="B87" s="170" t="s">
        <v>133</v>
      </c>
      <c r="C87" s="176" t="s">
        <v>134</v>
      </c>
      <c r="D87" s="166" t="s">
        <v>4</v>
      </c>
      <c r="E87" s="223">
        <v>829.45</v>
      </c>
      <c r="F87" s="167"/>
      <c r="G87" s="263">
        <f t="shared" si="16"/>
        <v>0</v>
      </c>
      <c r="H87" s="242" t="e">
        <f t="shared" si="17"/>
        <v>#DIV/0!</v>
      </c>
    </row>
    <row r="88" spans="1:8" s="175" customFormat="1" ht="12.75" x14ac:dyDescent="0.2">
      <c r="A88" s="268" t="s">
        <v>625</v>
      </c>
      <c r="B88" s="170" t="s">
        <v>135</v>
      </c>
      <c r="C88" s="176" t="s">
        <v>136</v>
      </c>
      <c r="D88" s="166" t="s">
        <v>4</v>
      </c>
      <c r="E88" s="223">
        <v>628.1</v>
      </c>
      <c r="F88" s="167"/>
      <c r="G88" s="263">
        <f t="shared" si="16"/>
        <v>0</v>
      </c>
      <c r="H88" s="242" t="e">
        <f t="shared" si="17"/>
        <v>#DIV/0!</v>
      </c>
    </row>
    <row r="89" spans="1:8" s="175" customFormat="1" ht="12.75" x14ac:dyDescent="0.2">
      <c r="A89" s="268" t="s">
        <v>626</v>
      </c>
      <c r="B89" s="170" t="s">
        <v>137</v>
      </c>
      <c r="C89" s="176" t="s">
        <v>138</v>
      </c>
      <c r="D89" s="166" t="s">
        <v>4</v>
      </c>
      <c r="E89" s="223">
        <v>784</v>
      </c>
      <c r="F89" s="167"/>
      <c r="G89" s="263">
        <f t="shared" si="16"/>
        <v>0</v>
      </c>
      <c r="H89" s="242" t="e">
        <f t="shared" si="17"/>
        <v>#DIV/0!</v>
      </c>
    </row>
    <row r="90" spans="1:8" s="175" customFormat="1" ht="12.75" x14ac:dyDescent="0.2">
      <c r="A90" s="268" t="s">
        <v>627</v>
      </c>
      <c r="B90" s="170" t="s">
        <v>139</v>
      </c>
      <c r="C90" s="176" t="s">
        <v>140</v>
      </c>
      <c r="D90" s="166" t="s">
        <v>5</v>
      </c>
      <c r="E90" s="223">
        <v>217</v>
      </c>
      <c r="F90" s="167"/>
      <c r="G90" s="263">
        <f t="shared" si="16"/>
        <v>0</v>
      </c>
      <c r="H90" s="242" t="e">
        <f t="shared" si="17"/>
        <v>#DIV/0!</v>
      </c>
    </row>
    <row r="91" spans="1:8" s="175" customFormat="1" ht="25.5" x14ac:dyDescent="0.2">
      <c r="A91" s="268" t="s">
        <v>628</v>
      </c>
      <c r="B91" s="170" t="s">
        <v>424</v>
      </c>
      <c r="C91" s="176" t="s">
        <v>482</v>
      </c>
      <c r="D91" s="166" t="s">
        <v>4</v>
      </c>
      <c r="E91" s="223">
        <v>45</v>
      </c>
      <c r="F91" s="167"/>
      <c r="G91" s="263">
        <f t="shared" si="16"/>
        <v>0</v>
      </c>
      <c r="H91" s="242" t="e">
        <f t="shared" si="17"/>
        <v>#DIV/0!</v>
      </c>
    </row>
    <row r="92" spans="1:8" s="175" customFormat="1" ht="25.5" x14ac:dyDescent="0.2">
      <c r="A92" s="268" t="s">
        <v>629</v>
      </c>
      <c r="B92" s="170" t="s">
        <v>425</v>
      </c>
      <c r="C92" s="176" t="s">
        <v>431</v>
      </c>
      <c r="D92" s="166" t="s">
        <v>4</v>
      </c>
      <c r="E92" s="223">
        <v>201.35</v>
      </c>
      <c r="F92" s="167"/>
      <c r="G92" s="263">
        <f t="shared" si="16"/>
        <v>0</v>
      </c>
      <c r="H92" s="242" t="e">
        <f t="shared" si="17"/>
        <v>#DIV/0!</v>
      </c>
    </row>
    <row r="93" spans="1:8" s="175" customFormat="1" ht="12.75" x14ac:dyDescent="0.2">
      <c r="A93" s="268" t="s">
        <v>630</v>
      </c>
      <c r="B93" s="170" t="s">
        <v>145</v>
      </c>
      <c r="C93" s="176" t="s">
        <v>483</v>
      </c>
      <c r="D93" s="166" t="s">
        <v>5</v>
      </c>
      <c r="E93" s="223">
        <v>3</v>
      </c>
      <c r="F93" s="167"/>
      <c r="G93" s="263">
        <f t="shared" si="16"/>
        <v>0</v>
      </c>
      <c r="H93" s="242" t="e">
        <f t="shared" si="17"/>
        <v>#DIV/0!</v>
      </c>
    </row>
    <row r="94" spans="1:8" s="175" customFormat="1" ht="12.75" x14ac:dyDescent="0.2">
      <c r="A94" s="268" t="s">
        <v>631</v>
      </c>
      <c r="B94" s="170" t="s">
        <v>146</v>
      </c>
      <c r="C94" s="176" t="s">
        <v>147</v>
      </c>
      <c r="D94" s="166" t="s">
        <v>4</v>
      </c>
      <c r="E94" s="223">
        <v>66.400000000000006</v>
      </c>
      <c r="F94" s="167"/>
      <c r="G94" s="263">
        <f t="shared" si="16"/>
        <v>0</v>
      </c>
      <c r="H94" s="242" t="e">
        <f t="shared" si="17"/>
        <v>#DIV/0!</v>
      </c>
    </row>
    <row r="95" spans="1:8" s="175" customFormat="1" ht="12.75" x14ac:dyDescent="0.2">
      <c r="A95" s="268" t="s">
        <v>632</v>
      </c>
      <c r="B95" s="170" t="s">
        <v>149</v>
      </c>
      <c r="C95" s="176" t="s">
        <v>150</v>
      </c>
      <c r="D95" s="166" t="s">
        <v>4</v>
      </c>
      <c r="E95" s="223">
        <v>784</v>
      </c>
      <c r="F95" s="167"/>
      <c r="G95" s="263">
        <f t="shared" si="16"/>
        <v>0</v>
      </c>
      <c r="H95" s="242" t="e">
        <f t="shared" si="17"/>
        <v>#DIV/0!</v>
      </c>
    </row>
    <row r="96" spans="1:8" x14ac:dyDescent="0.15">
      <c r="A96" s="51"/>
      <c r="B96" s="159"/>
      <c r="C96" s="52"/>
      <c r="D96" s="59"/>
      <c r="E96" s="228"/>
      <c r="F96" s="53"/>
      <c r="G96" s="269"/>
      <c r="H96" s="243"/>
    </row>
    <row r="97" spans="1:8" s="175" customFormat="1" ht="12.75" x14ac:dyDescent="0.2">
      <c r="A97" s="266" t="s">
        <v>633</v>
      </c>
      <c r="B97" s="173"/>
      <c r="C97" s="171" t="s">
        <v>531</v>
      </c>
      <c r="D97" s="174"/>
      <c r="E97" s="227"/>
      <c r="F97" s="206"/>
      <c r="G97" s="267">
        <f>SUM(G98:G113)</f>
        <v>0</v>
      </c>
      <c r="H97" s="241" t="e">
        <f>G97/$G$13</f>
        <v>#DIV/0!</v>
      </c>
    </row>
    <row r="98" spans="1:8" s="175" customFormat="1" ht="25.5" x14ac:dyDescent="0.2">
      <c r="A98" s="268" t="s">
        <v>634</v>
      </c>
      <c r="B98" s="170" t="s">
        <v>151</v>
      </c>
      <c r="C98" s="176" t="s">
        <v>152</v>
      </c>
      <c r="D98" s="166" t="s">
        <v>0</v>
      </c>
      <c r="E98" s="223">
        <v>3</v>
      </c>
      <c r="F98" s="167"/>
      <c r="G98" s="263">
        <f t="shared" ref="G98:G112" si="18">E98*F98</f>
        <v>0</v>
      </c>
      <c r="H98" s="242" t="e">
        <f>G98/$G$97</f>
        <v>#DIV/0!</v>
      </c>
    </row>
    <row r="99" spans="1:8" s="175" customFormat="1" ht="25.5" x14ac:dyDescent="0.2">
      <c r="A99" s="268" t="s">
        <v>635</v>
      </c>
      <c r="B99" s="170" t="s">
        <v>153</v>
      </c>
      <c r="C99" s="176" t="s">
        <v>154</v>
      </c>
      <c r="D99" s="166" t="s">
        <v>0</v>
      </c>
      <c r="E99" s="223">
        <v>3</v>
      </c>
      <c r="F99" s="167"/>
      <c r="G99" s="263">
        <f t="shared" si="18"/>
        <v>0</v>
      </c>
      <c r="H99" s="242" t="e">
        <f t="shared" ref="H99:H112" si="19">G99/$G$97</f>
        <v>#DIV/0!</v>
      </c>
    </row>
    <row r="100" spans="1:8" s="175" customFormat="1" ht="25.5" x14ac:dyDescent="0.2">
      <c r="A100" s="268" t="s">
        <v>636</v>
      </c>
      <c r="B100" s="170" t="s">
        <v>155</v>
      </c>
      <c r="C100" s="176" t="s">
        <v>156</v>
      </c>
      <c r="D100" s="166" t="s">
        <v>4</v>
      </c>
      <c r="E100" s="223">
        <v>1.62</v>
      </c>
      <c r="F100" s="167"/>
      <c r="G100" s="263">
        <f t="shared" si="18"/>
        <v>0</v>
      </c>
      <c r="H100" s="242" t="e">
        <f t="shared" si="19"/>
        <v>#DIV/0!</v>
      </c>
    </row>
    <row r="101" spans="1:8" s="175" customFormat="1" ht="25.5" x14ac:dyDescent="0.2">
      <c r="A101" s="268" t="s">
        <v>637</v>
      </c>
      <c r="B101" s="170" t="s">
        <v>157</v>
      </c>
      <c r="C101" s="176" t="s">
        <v>158</v>
      </c>
      <c r="D101" s="166" t="s">
        <v>4</v>
      </c>
      <c r="E101" s="223">
        <v>1</v>
      </c>
      <c r="F101" s="167"/>
      <c r="G101" s="263">
        <f t="shared" si="18"/>
        <v>0</v>
      </c>
      <c r="H101" s="242" t="e">
        <f t="shared" si="19"/>
        <v>#DIV/0!</v>
      </c>
    </row>
    <row r="102" spans="1:8" s="175" customFormat="1" ht="25.5" x14ac:dyDescent="0.2">
      <c r="A102" s="268" t="s">
        <v>638</v>
      </c>
      <c r="B102" s="170" t="s">
        <v>159</v>
      </c>
      <c r="C102" s="176" t="s">
        <v>160</v>
      </c>
      <c r="D102" s="166" t="s">
        <v>4</v>
      </c>
      <c r="E102" s="223">
        <v>1.35</v>
      </c>
      <c r="F102" s="167"/>
      <c r="G102" s="263">
        <f t="shared" si="18"/>
        <v>0</v>
      </c>
      <c r="H102" s="242" t="e">
        <f t="shared" si="19"/>
        <v>#DIV/0!</v>
      </c>
    </row>
    <row r="103" spans="1:8" s="175" customFormat="1" ht="12.75" x14ac:dyDescent="0.2">
      <c r="A103" s="268" t="s">
        <v>639</v>
      </c>
      <c r="B103" s="130" t="s">
        <v>169</v>
      </c>
      <c r="C103" s="176" t="s">
        <v>170</v>
      </c>
      <c r="D103" s="166" t="s">
        <v>4</v>
      </c>
      <c r="E103" s="223">
        <v>47</v>
      </c>
      <c r="F103" s="167"/>
      <c r="G103" s="263">
        <f t="shared" si="18"/>
        <v>0</v>
      </c>
      <c r="H103" s="242" t="e">
        <f t="shared" si="19"/>
        <v>#DIV/0!</v>
      </c>
    </row>
    <row r="104" spans="1:8" s="175" customFormat="1" ht="12.75" x14ac:dyDescent="0.2">
      <c r="A104" s="268" t="s">
        <v>640</v>
      </c>
      <c r="B104" s="170" t="s">
        <v>171</v>
      </c>
      <c r="C104" s="176" t="s">
        <v>172</v>
      </c>
      <c r="D104" s="166" t="s">
        <v>4</v>
      </c>
      <c r="E104" s="223">
        <v>159</v>
      </c>
      <c r="F104" s="167"/>
      <c r="G104" s="263">
        <f t="shared" si="18"/>
        <v>0</v>
      </c>
      <c r="H104" s="242" t="e">
        <f t="shared" si="19"/>
        <v>#DIV/0!</v>
      </c>
    </row>
    <row r="105" spans="1:8" s="175" customFormat="1" ht="25.5" x14ac:dyDescent="0.2">
      <c r="A105" s="268" t="s">
        <v>641</v>
      </c>
      <c r="B105" s="170" t="s">
        <v>173</v>
      </c>
      <c r="C105" s="176" t="s">
        <v>174</v>
      </c>
      <c r="D105" s="166" t="s">
        <v>4</v>
      </c>
      <c r="E105" s="223">
        <v>80</v>
      </c>
      <c r="F105" s="167"/>
      <c r="G105" s="263">
        <f t="shared" si="18"/>
        <v>0</v>
      </c>
      <c r="H105" s="242" t="e">
        <f t="shared" si="19"/>
        <v>#DIV/0!</v>
      </c>
    </row>
    <row r="106" spans="1:8" s="175" customFormat="1" ht="12.75" x14ac:dyDescent="0.2">
      <c r="A106" s="268" t="s">
        <v>642</v>
      </c>
      <c r="B106" s="170" t="s">
        <v>175</v>
      </c>
      <c r="C106" s="176" t="s">
        <v>176</v>
      </c>
      <c r="D106" s="166" t="s">
        <v>4</v>
      </c>
      <c r="E106" s="223">
        <v>45.2</v>
      </c>
      <c r="F106" s="167"/>
      <c r="G106" s="263">
        <f t="shared" si="18"/>
        <v>0</v>
      </c>
      <c r="H106" s="242" t="e">
        <f t="shared" si="19"/>
        <v>#DIV/0!</v>
      </c>
    </row>
    <row r="107" spans="1:8" s="175" customFormat="1" ht="12.75" x14ac:dyDescent="0.2">
      <c r="A107" s="268" t="s">
        <v>643</v>
      </c>
      <c r="B107" s="170" t="s">
        <v>179</v>
      </c>
      <c r="C107" s="176" t="s">
        <v>180</v>
      </c>
      <c r="D107" s="166" t="s">
        <v>4</v>
      </c>
      <c r="E107" s="223">
        <v>159</v>
      </c>
      <c r="F107" s="167"/>
      <c r="G107" s="263">
        <f t="shared" si="18"/>
        <v>0</v>
      </c>
      <c r="H107" s="242" t="e">
        <f t="shared" si="19"/>
        <v>#DIV/0!</v>
      </c>
    </row>
    <row r="108" spans="1:8" s="175" customFormat="1" ht="12.75" x14ac:dyDescent="0.2">
      <c r="A108" s="268" t="s">
        <v>644</v>
      </c>
      <c r="B108" s="170" t="s">
        <v>181</v>
      </c>
      <c r="C108" s="176" t="s">
        <v>182</v>
      </c>
      <c r="D108" s="166" t="s">
        <v>4</v>
      </c>
      <c r="E108" s="223">
        <v>1.8</v>
      </c>
      <c r="F108" s="167"/>
      <c r="G108" s="263">
        <f t="shared" si="18"/>
        <v>0</v>
      </c>
      <c r="H108" s="242" t="e">
        <f t="shared" si="19"/>
        <v>#DIV/0!</v>
      </c>
    </row>
    <row r="109" spans="1:8" s="175" customFormat="1" ht="12.75" x14ac:dyDescent="0.2">
      <c r="A109" s="268" t="s">
        <v>645</v>
      </c>
      <c r="B109" s="170" t="s">
        <v>183</v>
      </c>
      <c r="C109" s="176" t="s">
        <v>184</v>
      </c>
      <c r="D109" s="166" t="s">
        <v>4</v>
      </c>
      <c r="E109" s="223">
        <v>3.6</v>
      </c>
      <c r="F109" s="167"/>
      <c r="G109" s="263">
        <f t="shared" si="18"/>
        <v>0</v>
      </c>
      <c r="H109" s="242" t="e">
        <f t="shared" si="19"/>
        <v>#DIV/0!</v>
      </c>
    </row>
    <row r="110" spans="1:8" s="175" customFormat="1" ht="12.75" x14ac:dyDescent="0.2">
      <c r="A110" s="268" t="s">
        <v>646</v>
      </c>
      <c r="B110" s="170" t="s">
        <v>185</v>
      </c>
      <c r="C110" s="176" t="s">
        <v>186</v>
      </c>
      <c r="D110" s="166" t="s">
        <v>5</v>
      </c>
      <c r="E110" s="223">
        <v>522.5</v>
      </c>
      <c r="F110" s="167"/>
      <c r="G110" s="263">
        <f t="shared" si="18"/>
        <v>0</v>
      </c>
      <c r="H110" s="242" t="e">
        <f t="shared" si="19"/>
        <v>#DIV/0!</v>
      </c>
    </row>
    <row r="111" spans="1:8" s="175" customFormat="1" ht="25.5" x14ac:dyDescent="0.2">
      <c r="A111" s="268" t="s">
        <v>647</v>
      </c>
      <c r="B111" s="170" t="s">
        <v>188</v>
      </c>
      <c r="C111" s="176" t="s">
        <v>499</v>
      </c>
      <c r="D111" s="166" t="s">
        <v>7</v>
      </c>
      <c r="E111" s="223">
        <v>6</v>
      </c>
      <c r="F111" s="167"/>
      <c r="G111" s="263">
        <f t="shared" si="18"/>
        <v>0</v>
      </c>
      <c r="H111" s="242" t="e">
        <f t="shared" si="19"/>
        <v>#DIV/0!</v>
      </c>
    </row>
    <row r="112" spans="1:8" s="175" customFormat="1" ht="12.75" x14ac:dyDescent="0.2">
      <c r="A112" s="268" t="s">
        <v>648</v>
      </c>
      <c r="B112" s="170" t="s">
        <v>189</v>
      </c>
      <c r="C112" s="176" t="s">
        <v>190</v>
      </c>
      <c r="D112" s="166" t="s">
        <v>5</v>
      </c>
      <c r="E112" s="223">
        <v>12</v>
      </c>
      <c r="F112" s="167"/>
      <c r="G112" s="263">
        <f t="shared" si="18"/>
        <v>0</v>
      </c>
      <c r="H112" s="242" t="e">
        <f t="shared" si="19"/>
        <v>#DIV/0!</v>
      </c>
    </row>
    <row r="113" spans="1:8" x14ac:dyDescent="0.15">
      <c r="A113" s="60"/>
      <c r="B113" s="61"/>
      <c r="C113" s="62"/>
      <c r="D113" s="63"/>
      <c r="E113" s="229"/>
      <c r="F113" s="64"/>
      <c r="G113" s="270"/>
      <c r="H113" s="244"/>
    </row>
    <row r="114" spans="1:8" s="175" customFormat="1" ht="12.75" x14ac:dyDescent="0.2">
      <c r="A114" s="266" t="s">
        <v>649</v>
      </c>
      <c r="B114" s="173"/>
      <c r="C114" s="171" t="s">
        <v>532</v>
      </c>
      <c r="D114" s="174"/>
      <c r="E114" s="227"/>
      <c r="F114" s="206"/>
      <c r="G114" s="267">
        <f>SUM(G115:G120)</f>
        <v>0</v>
      </c>
      <c r="H114" s="241" t="e">
        <f>G114/$G$13</f>
        <v>#DIV/0!</v>
      </c>
    </row>
    <row r="115" spans="1:8" s="175" customFormat="1" ht="25.5" x14ac:dyDescent="0.2">
      <c r="A115" s="268" t="s">
        <v>650</v>
      </c>
      <c r="B115" s="170" t="s">
        <v>191</v>
      </c>
      <c r="C115" s="176" t="s">
        <v>192</v>
      </c>
      <c r="D115" s="166" t="s">
        <v>0</v>
      </c>
      <c r="E115" s="223">
        <v>1</v>
      </c>
      <c r="F115" s="167"/>
      <c r="G115" s="263">
        <f t="shared" ref="G115:G119" si="20">E115*F115</f>
        <v>0</v>
      </c>
      <c r="H115" s="245" t="e">
        <f>G115/$G$114</f>
        <v>#DIV/0!</v>
      </c>
    </row>
    <row r="116" spans="1:8" s="175" customFormat="1" ht="25.5" x14ac:dyDescent="0.2">
      <c r="A116" s="268" t="s">
        <v>651</v>
      </c>
      <c r="B116" s="170" t="s">
        <v>193</v>
      </c>
      <c r="C116" s="176" t="s">
        <v>194</v>
      </c>
      <c r="D116" s="166" t="s">
        <v>0</v>
      </c>
      <c r="E116" s="223">
        <v>2</v>
      </c>
      <c r="F116" s="167"/>
      <c r="G116" s="263">
        <f t="shared" si="20"/>
        <v>0</v>
      </c>
      <c r="H116" s="245" t="e">
        <f t="shared" ref="H116:H119" si="21">G116/$G$114</f>
        <v>#DIV/0!</v>
      </c>
    </row>
    <row r="117" spans="1:8" s="175" customFormat="1" ht="25.5" x14ac:dyDescent="0.2">
      <c r="A117" s="268" t="s">
        <v>652</v>
      </c>
      <c r="B117" s="170" t="s">
        <v>195</v>
      </c>
      <c r="C117" s="176" t="s">
        <v>196</v>
      </c>
      <c r="D117" s="166" t="s">
        <v>0</v>
      </c>
      <c r="E117" s="223">
        <v>1</v>
      </c>
      <c r="F117" s="167"/>
      <c r="G117" s="263">
        <f t="shared" si="20"/>
        <v>0</v>
      </c>
      <c r="H117" s="245" t="e">
        <f t="shared" si="21"/>
        <v>#DIV/0!</v>
      </c>
    </row>
    <row r="118" spans="1:8" s="175" customFormat="1" ht="12.75" x14ac:dyDescent="0.2">
      <c r="A118" s="268" t="s">
        <v>653</v>
      </c>
      <c r="B118" s="170" t="s">
        <v>199</v>
      </c>
      <c r="C118" s="176" t="s">
        <v>200</v>
      </c>
      <c r="D118" s="166" t="s">
        <v>0</v>
      </c>
      <c r="E118" s="223">
        <v>1</v>
      </c>
      <c r="F118" s="167"/>
      <c r="G118" s="263">
        <f t="shared" si="20"/>
        <v>0</v>
      </c>
      <c r="H118" s="245" t="e">
        <f t="shared" si="21"/>
        <v>#DIV/0!</v>
      </c>
    </row>
    <row r="119" spans="1:8" s="175" customFormat="1" ht="25.5" x14ac:dyDescent="0.2">
      <c r="A119" s="268" t="s">
        <v>654</v>
      </c>
      <c r="B119" s="130" t="s">
        <v>197</v>
      </c>
      <c r="C119" s="176" t="s">
        <v>198</v>
      </c>
      <c r="D119" s="166" t="s">
        <v>0</v>
      </c>
      <c r="E119" s="223">
        <v>1</v>
      </c>
      <c r="F119" s="167"/>
      <c r="G119" s="263">
        <f t="shared" si="20"/>
        <v>0</v>
      </c>
      <c r="H119" s="245" t="e">
        <f t="shared" si="21"/>
        <v>#DIV/0!</v>
      </c>
    </row>
    <row r="120" spans="1:8" x14ac:dyDescent="0.15">
      <c r="A120" s="51"/>
      <c r="B120" s="57"/>
      <c r="C120" s="43"/>
      <c r="D120" s="46"/>
      <c r="E120" s="228"/>
      <c r="F120" s="47"/>
      <c r="G120" s="264"/>
      <c r="H120" s="244"/>
    </row>
    <row r="121" spans="1:8" s="175" customFormat="1" ht="12.75" x14ac:dyDescent="0.2">
      <c r="A121" s="266" t="s">
        <v>655</v>
      </c>
      <c r="B121" s="173"/>
      <c r="C121" s="171" t="s">
        <v>533</v>
      </c>
      <c r="D121" s="174"/>
      <c r="E121" s="227"/>
      <c r="F121" s="206"/>
      <c r="G121" s="267">
        <f>SUM(G122:G124)</f>
        <v>0</v>
      </c>
      <c r="H121" s="241" t="e">
        <f>G121/$G$13</f>
        <v>#DIV/0!</v>
      </c>
    </row>
    <row r="122" spans="1:8" s="175" customFormat="1" ht="12.75" x14ac:dyDescent="0.2">
      <c r="A122" s="268" t="s">
        <v>656</v>
      </c>
      <c r="B122" s="170" t="s">
        <v>202</v>
      </c>
      <c r="C122" s="176" t="s">
        <v>203</v>
      </c>
      <c r="D122" s="166" t="s">
        <v>201</v>
      </c>
      <c r="E122" s="223">
        <v>8000</v>
      </c>
      <c r="F122" s="167"/>
      <c r="G122" s="263">
        <f t="shared" ref="G122:G123" si="22">E122*F122</f>
        <v>0</v>
      </c>
      <c r="H122" s="245" t="e">
        <f>G122/$G$121</f>
        <v>#DIV/0!</v>
      </c>
    </row>
    <row r="123" spans="1:8" s="175" customFormat="1" ht="25.5" x14ac:dyDescent="0.2">
      <c r="A123" s="268" t="s">
        <v>657</v>
      </c>
      <c r="B123" s="170" t="s">
        <v>204</v>
      </c>
      <c r="C123" s="176" t="s">
        <v>205</v>
      </c>
      <c r="D123" s="166" t="s">
        <v>4</v>
      </c>
      <c r="E123" s="223">
        <v>160</v>
      </c>
      <c r="F123" s="167"/>
      <c r="G123" s="263">
        <f t="shared" si="22"/>
        <v>0</v>
      </c>
      <c r="H123" s="245" t="e">
        <f>G123/$G$121</f>
        <v>#DIV/0!</v>
      </c>
    </row>
    <row r="124" spans="1:8" x14ac:dyDescent="0.15">
      <c r="A124" s="51"/>
      <c r="B124" s="57"/>
      <c r="C124" s="43"/>
      <c r="D124" s="44"/>
      <c r="E124" s="228"/>
      <c r="F124" s="45"/>
      <c r="G124" s="264"/>
      <c r="H124" s="244"/>
    </row>
    <row r="125" spans="1:8" s="175" customFormat="1" ht="12.75" x14ac:dyDescent="0.2">
      <c r="A125" s="266" t="s">
        <v>658</v>
      </c>
      <c r="B125" s="173"/>
      <c r="C125" s="171" t="s">
        <v>449</v>
      </c>
      <c r="D125" s="174"/>
      <c r="E125" s="227"/>
      <c r="F125" s="206"/>
      <c r="G125" s="267">
        <f>SUM(G126:G134)</f>
        <v>0</v>
      </c>
      <c r="H125" s="241" t="e">
        <f>G125/$G$13</f>
        <v>#DIV/0!</v>
      </c>
    </row>
    <row r="126" spans="1:8" s="175" customFormat="1" ht="12.75" x14ac:dyDescent="0.2">
      <c r="A126" s="268" t="s">
        <v>659</v>
      </c>
      <c r="B126" s="170" t="s">
        <v>206</v>
      </c>
      <c r="C126" s="176" t="s">
        <v>207</v>
      </c>
      <c r="D126" s="166" t="s">
        <v>4</v>
      </c>
      <c r="E126" s="223">
        <v>2013.52</v>
      </c>
      <c r="F126" s="167"/>
      <c r="G126" s="263">
        <f t="shared" ref="G126:G133" si="23">E126*F126</f>
        <v>0</v>
      </c>
      <c r="H126" s="245" t="e">
        <f>G126/$G$125</f>
        <v>#DIV/0!</v>
      </c>
    </row>
    <row r="127" spans="1:8" s="175" customFormat="1" ht="12.75" x14ac:dyDescent="0.2">
      <c r="A127" s="268" t="s">
        <v>660</v>
      </c>
      <c r="B127" s="170" t="s">
        <v>208</v>
      </c>
      <c r="C127" s="176" t="s">
        <v>209</v>
      </c>
      <c r="D127" s="166" t="s">
        <v>4</v>
      </c>
      <c r="E127" s="223">
        <v>3514.3</v>
      </c>
      <c r="F127" s="167"/>
      <c r="G127" s="263">
        <f t="shared" si="23"/>
        <v>0</v>
      </c>
      <c r="H127" s="245" t="e">
        <f t="shared" ref="H127:H133" si="24">G127/$G$125</f>
        <v>#DIV/0!</v>
      </c>
    </row>
    <row r="128" spans="1:8" s="175" customFormat="1" ht="12.75" x14ac:dyDescent="0.2">
      <c r="A128" s="268" t="s">
        <v>661</v>
      </c>
      <c r="B128" s="170" t="s">
        <v>210</v>
      </c>
      <c r="C128" s="176" t="s">
        <v>211</v>
      </c>
      <c r="D128" s="166" t="s">
        <v>4</v>
      </c>
      <c r="E128" s="223">
        <v>1625.4</v>
      </c>
      <c r="F128" s="167"/>
      <c r="G128" s="263">
        <f t="shared" si="23"/>
        <v>0</v>
      </c>
      <c r="H128" s="245" t="e">
        <f t="shared" si="24"/>
        <v>#DIV/0!</v>
      </c>
    </row>
    <row r="129" spans="1:8" s="175" customFormat="1" ht="12.75" x14ac:dyDescent="0.2">
      <c r="A129" s="268" t="s">
        <v>662</v>
      </c>
      <c r="B129" s="170" t="s">
        <v>212</v>
      </c>
      <c r="C129" s="176" t="s">
        <v>213</v>
      </c>
      <c r="D129" s="166" t="s">
        <v>4</v>
      </c>
      <c r="E129" s="223">
        <v>44</v>
      </c>
      <c r="F129" s="167"/>
      <c r="G129" s="263">
        <f t="shared" si="23"/>
        <v>0</v>
      </c>
      <c r="H129" s="245" t="e">
        <f t="shared" si="24"/>
        <v>#DIV/0!</v>
      </c>
    </row>
    <row r="130" spans="1:8" s="175" customFormat="1" ht="12.75" x14ac:dyDescent="0.2">
      <c r="A130" s="268" t="s">
        <v>663</v>
      </c>
      <c r="B130" s="170" t="s">
        <v>426</v>
      </c>
      <c r="C130" s="176" t="s">
        <v>427</v>
      </c>
      <c r="D130" s="166" t="s">
        <v>4</v>
      </c>
      <c r="E130" s="223">
        <v>128</v>
      </c>
      <c r="F130" s="167"/>
      <c r="G130" s="263">
        <f t="shared" si="23"/>
        <v>0</v>
      </c>
      <c r="H130" s="245" t="e">
        <f t="shared" si="24"/>
        <v>#DIV/0!</v>
      </c>
    </row>
    <row r="131" spans="1:8" s="175" customFormat="1" ht="12.75" x14ac:dyDescent="0.2">
      <c r="A131" s="268" t="s">
        <v>664</v>
      </c>
      <c r="B131" s="170" t="s">
        <v>214</v>
      </c>
      <c r="C131" s="176" t="s">
        <v>215</v>
      </c>
      <c r="D131" s="166" t="s">
        <v>62</v>
      </c>
      <c r="E131" s="223">
        <v>4027.4</v>
      </c>
      <c r="F131" s="167"/>
      <c r="G131" s="263">
        <f t="shared" si="23"/>
        <v>0</v>
      </c>
      <c r="H131" s="245" t="e">
        <f t="shared" si="24"/>
        <v>#DIV/0!</v>
      </c>
    </row>
    <row r="132" spans="1:8" s="175" customFormat="1" ht="12.75" x14ac:dyDescent="0.2">
      <c r="A132" s="268" t="s">
        <v>665</v>
      </c>
      <c r="B132" s="170" t="s">
        <v>218</v>
      </c>
      <c r="C132" s="176" t="s">
        <v>219</v>
      </c>
      <c r="D132" s="166" t="s">
        <v>4</v>
      </c>
      <c r="E132" s="223">
        <v>5139.7</v>
      </c>
      <c r="F132" s="167"/>
      <c r="G132" s="263">
        <f t="shared" si="23"/>
        <v>0</v>
      </c>
      <c r="H132" s="245" t="e">
        <f t="shared" si="24"/>
        <v>#DIV/0!</v>
      </c>
    </row>
    <row r="133" spans="1:8" s="175" customFormat="1" ht="12.75" x14ac:dyDescent="0.2">
      <c r="A133" s="268" t="s">
        <v>666</v>
      </c>
      <c r="B133" s="130" t="s">
        <v>487</v>
      </c>
      <c r="C133" s="176" t="s">
        <v>488</v>
      </c>
      <c r="D133" s="166" t="s">
        <v>4</v>
      </c>
      <c r="E133" s="223">
        <v>205.72</v>
      </c>
      <c r="F133" s="167"/>
      <c r="G133" s="263">
        <f t="shared" si="23"/>
        <v>0</v>
      </c>
      <c r="H133" s="245" t="e">
        <f t="shared" si="24"/>
        <v>#DIV/0!</v>
      </c>
    </row>
    <row r="134" spans="1:8" x14ac:dyDescent="0.15">
      <c r="A134" s="51"/>
      <c r="B134" s="65"/>
      <c r="C134" s="43"/>
      <c r="D134" s="44"/>
      <c r="E134" s="228"/>
      <c r="F134" s="66"/>
      <c r="G134" s="264"/>
      <c r="H134" s="244"/>
    </row>
    <row r="135" spans="1:8" s="175" customFormat="1" ht="12.75" x14ac:dyDescent="0.2">
      <c r="A135" s="266" t="s">
        <v>696</v>
      </c>
      <c r="B135" s="173"/>
      <c r="C135" s="171" t="s">
        <v>534</v>
      </c>
      <c r="D135" s="174"/>
      <c r="E135" s="227"/>
      <c r="F135" s="206"/>
      <c r="G135" s="267">
        <f>SUM(G136:G180)</f>
        <v>0</v>
      </c>
      <c r="H135" s="241" t="e">
        <f>G135/$G$13</f>
        <v>#DIV/0!</v>
      </c>
    </row>
    <row r="136" spans="1:8" s="175" customFormat="1" ht="12.75" x14ac:dyDescent="0.2">
      <c r="A136" s="268" t="s">
        <v>697</v>
      </c>
      <c r="B136" s="170" t="s">
        <v>222</v>
      </c>
      <c r="C136" s="176" t="s">
        <v>223</v>
      </c>
      <c r="D136" s="166" t="s">
        <v>0</v>
      </c>
      <c r="E136" s="223">
        <v>1</v>
      </c>
      <c r="F136" s="167"/>
      <c r="G136" s="263">
        <f t="shared" ref="G136:G179" si="25">E136*F136</f>
        <v>0</v>
      </c>
      <c r="H136" s="245" t="e">
        <f>G136/$G$135</f>
        <v>#DIV/0!</v>
      </c>
    </row>
    <row r="137" spans="1:8" s="175" customFormat="1" ht="25.5" x14ac:dyDescent="0.2">
      <c r="A137" s="268" t="s">
        <v>698</v>
      </c>
      <c r="B137" s="170" t="s">
        <v>226</v>
      </c>
      <c r="C137" s="176" t="s">
        <v>227</v>
      </c>
      <c r="D137" s="166" t="s">
        <v>0</v>
      </c>
      <c r="E137" s="223">
        <v>1</v>
      </c>
      <c r="F137" s="167"/>
      <c r="G137" s="263">
        <f t="shared" si="25"/>
        <v>0</v>
      </c>
      <c r="H137" s="245" t="e">
        <f t="shared" ref="H137:H179" si="26">G137/$G$135</f>
        <v>#DIV/0!</v>
      </c>
    </row>
    <row r="138" spans="1:8" s="175" customFormat="1" ht="12.75" x14ac:dyDescent="0.2">
      <c r="A138" s="268" t="s">
        <v>699</v>
      </c>
      <c r="B138" s="170" t="s">
        <v>230</v>
      </c>
      <c r="C138" s="176" t="s">
        <v>231</v>
      </c>
      <c r="D138" s="166" t="s">
        <v>62</v>
      </c>
      <c r="E138" s="223">
        <v>5</v>
      </c>
      <c r="F138" s="167"/>
      <c r="G138" s="263">
        <f t="shared" si="25"/>
        <v>0</v>
      </c>
      <c r="H138" s="245" t="e">
        <f t="shared" si="26"/>
        <v>#DIV/0!</v>
      </c>
    </row>
    <row r="139" spans="1:8" s="175" customFormat="1" ht="12.75" x14ac:dyDescent="0.2">
      <c r="A139" s="268" t="s">
        <v>700</v>
      </c>
      <c r="B139" s="170" t="s">
        <v>232</v>
      </c>
      <c r="C139" s="176" t="s">
        <v>233</v>
      </c>
      <c r="D139" s="166" t="s">
        <v>0</v>
      </c>
      <c r="E139" s="223">
        <v>1</v>
      </c>
      <c r="F139" s="167"/>
      <c r="G139" s="263">
        <f t="shared" si="25"/>
        <v>0</v>
      </c>
      <c r="H139" s="245" t="e">
        <f t="shared" si="26"/>
        <v>#DIV/0!</v>
      </c>
    </row>
    <row r="140" spans="1:8" s="175" customFormat="1" ht="25.5" x14ac:dyDescent="0.2">
      <c r="A140" s="268" t="s">
        <v>701</v>
      </c>
      <c r="B140" s="170" t="s">
        <v>234</v>
      </c>
      <c r="C140" s="176" t="s">
        <v>235</v>
      </c>
      <c r="D140" s="166" t="s">
        <v>0</v>
      </c>
      <c r="E140" s="223">
        <v>12</v>
      </c>
      <c r="F140" s="167"/>
      <c r="G140" s="263">
        <f t="shared" si="25"/>
        <v>0</v>
      </c>
      <c r="H140" s="245" t="e">
        <f t="shared" si="26"/>
        <v>#DIV/0!</v>
      </c>
    </row>
    <row r="141" spans="1:8" s="175" customFormat="1" ht="25.5" x14ac:dyDescent="0.2">
      <c r="A141" s="268" t="s">
        <v>702</v>
      </c>
      <c r="B141" s="170" t="s">
        <v>236</v>
      </c>
      <c r="C141" s="176" t="s">
        <v>237</v>
      </c>
      <c r="D141" s="166" t="s">
        <v>0</v>
      </c>
      <c r="E141" s="223">
        <v>5</v>
      </c>
      <c r="F141" s="167"/>
      <c r="G141" s="263">
        <f t="shared" si="25"/>
        <v>0</v>
      </c>
      <c r="H141" s="245" t="e">
        <f t="shared" si="26"/>
        <v>#DIV/0!</v>
      </c>
    </row>
    <row r="142" spans="1:8" s="175" customFormat="1" ht="25.5" x14ac:dyDescent="0.2">
      <c r="A142" s="268" t="s">
        <v>703</v>
      </c>
      <c r="B142" s="170" t="s">
        <v>238</v>
      </c>
      <c r="C142" s="176" t="s">
        <v>239</v>
      </c>
      <c r="D142" s="166" t="s">
        <v>0</v>
      </c>
      <c r="E142" s="223">
        <v>1</v>
      </c>
      <c r="F142" s="167"/>
      <c r="G142" s="263">
        <f t="shared" si="25"/>
        <v>0</v>
      </c>
      <c r="H142" s="245" t="e">
        <f t="shared" si="26"/>
        <v>#DIV/0!</v>
      </c>
    </row>
    <row r="143" spans="1:8" s="175" customFormat="1" ht="25.5" x14ac:dyDescent="0.2">
      <c r="A143" s="268" t="s">
        <v>704</v>
      </c>
      <c r="B143" s="170" t="s">
        <v>240</v>
      </c>
      <c r="C143" s="176" t="s">
        <v>241</v>
      </c>
      <c r="D143" s="166" t="s">
        <v>0</v>
      </c>
      <c r="E143" s="223">
        <v>2</v>
      </c>
      <c r="F143" s="167"/>
      <c r="G143" s="263">
        <f t="shared" si="25"/>
        <v>0</v>
      </c>
      <c r="H143" s="245" t="e">
        <f t="shared" si="26"/>
        <v>#DIV/0!</v>
      </c>
    </row>
    <row r="144" spans="1:8" s="175" customFormat="1" ht="12.75" x14ac:dyDescent="0.2">
      <c r="A144" s="268" t="s">
        <v>705</v>
      </c>
      <c r="B144" s="170" t="s">
        <v>246</v>
      </c>
      <c r="C144" s="176" t="s">
        <v>247</v>
      </c>
      <c r="D144" s="166" t="s">
        <v>0</v>
      </c>
      <c r="E144" s="223">
        <v>1</v>
      </c>
      <c r="F144" s="167"/>
      <c r="G144" s="263">
        <f t="shared" si="25"/>
        <v>0</v>
      </c>
      <c r="H144" s="245" t="e">
        <f t="shared" si="26"/>
        <v>#DIV/0!</v>
      </c>
    </row>
    <row r="145" spans="1:8" s="175" customFormat="1" ht="25.5" x14ac:dyDescent="0.2">
      <c r="A145" s="268" t="s">
        <v>706</v>
      </c>
      <c r="B145" s="170" t="s">
        <v>250</v>
      </c>
      <c r="C145" s="176" t="s">
        <v>251</v>
      </c>
      <c r="D145" s="166" t="s">
        <v>0</v>
      </c>
      <c r="E145" s="223">
        <v>4</v>
      </c>
      <c r="F145" s="167"/>
      <c r="G145" s="263">
        <f t="shared" si="25"/>
        <v>0</v>
      </c>
      <c r="H145" s="245" t="e">
        <f t="shared" si="26"/>
        <v>#DIV/0!</v>
      </c>
    </row>
    <row r="146" spans="1:8" s="175" customFormat="1" ht="25.5" x14ac:dyDescent="0.2">
      <c r="A146" s="268" t="s">
        <v>707</v>
      </c>
      <c r="B146" s="170" t="s">
        <v>252</v>
      </c>
      <c r="C146" s="176" t="s">
        <v>253</v>
      </c>
      <c r="D146" s="166" t="s">
        <v>0</v>
      </c>
      <c r="E146" s="223">
        <v>1</v>
      </c>
      <c r="F146" s="167"/>
      <c r="G146" s="263">
        <f t="shared" si="25"/>
        <v>0</v>
      </c>
      <c r="H146" s="245" t="e">
        <f t="shared" si="26"/>
        <v>#DIV/0!</v>
      </c>
    </row>
    <row r="147" spans="1:8" s="175" customFormat="1" ht="12.75" x14ac:dyDescent="0.2">
      <c r="A147" s="268" t="s">
        <v>708</v>
      </c>
      <c r="B147" s="170" t="s">
        <v>256</v>
      </c>
      <c r="C147" s="176" t="s">
        <v>430</v>
      </c>
      <c r="D147" s="166" t="s">
        <v>5</v>
      </c>
      <c r="E147" s="223">
        <v>300</v>
      </c>
      <c r="F147" s="167"/>
      <c r="G147" s="263">
        <f t="shared" si="25"/>
        <v>0</v>
      </c>
      <c r="H147" s="245" t="e">
        <f t="shared" si="26"/>
        <v>#DIV/0!</v>
      </c>
    </row>
    <row r="148" spans="1:8" s="175" customFormat="1" ht="12.75" x14ac:dyDescent="0.2">
      <c r="A148" s="268" t="s">
        <v>709</v>
      </c>
      <c r="B148" s="170" t="s">
        <v>259</v>
      </c>
      <c r="C148" s="176" t="s">
        <v>260</v>
      </c>
      <c r="D148" s="166" t="s">
        <v>5</v>
      </c>
      <c r="E148" s="223">
        <v>400</v>
      </c>
      <c r="F148" s="167"/>
      <c r="G148" s="263">
        <f t="shared" si="25"/>
        <v>0</v>
      </c>
      <c r="H148" s="245" t="e">
        <f t="shared" si="26"/>
        <v>#DIV/0!</v>
      </c>
    </row>
    <row r="149" spans="1:8" s="175" customFormat="1" ht="12.75" x14ac:dyDescent="0.2">
      <c r="A149" s="268" t="s">
        <v>710</v>
      </c>
      <c r="B149" s="170" t="s">
        <v>263</v>
      </c>
      <c r="C149" s="176" t="s">
        <v>264</v>
      </c>
      <c r="D149" s="166" t="s">
        <v>5</v>
      </c>
      <c r="E149" s="223">
        <v>450</v>
      </c>
      <c r="F149" s="167"/>
      <c r="G149" s="263">
        <f t="shared" si="25"/>
        <v>0</v>
      </c>
      <c r="H149" s="245" t="e">
        <f t="shared" si="26"/>
        <v>#DIV/0!</v>
      </c>
    </row>
    <row r="150" spans="1:8" s="175" customFormat="1" ht="12.75" x14ac:dyDescent="0.2">
      <c r="A150" s="268" t="s">
        <v>711</v>
      </c>
      <c r="B150" s="170" t="s">
        <v>265</v>
      </c>
      <c r="C150" s="176" t="s">
        <v>266</v>
      </c>
      <c r="D150" s="166" t="s">
        <v>5</v>
      </c>
      <c r="E150" s="223">
        <v>250</v>
      </c>
      <c r="F150" s="167"/>
      <c r="G150" s="263">
        <f t="shared" si="25"/>
        <v>0</v>
      </c>
      <c r="H150" s="245" t="e">
        <f t="shared" si="26"/>
        <v>#DIV/0!</v>
      </c>
    </row>
    <row r="151" spans="1:8" s="175" customFormat="1" ht="12.75" x14ac:dyDescent="0.2">
      <c r="A151" s="268" t="s">
        <v>712</v>
      </c>
      <c r="B151" s="170" t="s">
        <v>261</v>
      </c>
      <c r="C151" s="176" t="s">
        <v>262</v>
      </c>
      <c r="D151" s="166" t="s">
        <v>5</v>
      </c>
      <c r="E151" s="223">
        <v>6766</v>
      </c>
      <c r="F151" s="167"/>
      <c r="G151" s="263">
        <f t="shared" si="25"/>
        <v>0</v>
      </c>
      <c r="H151" s="245" t="e">
        <f t="shared" si="26"/>
        <v>#DIV/0!</v>
      </c>
    </row>
    <row r="152" spans="1:8" s="175" customFormat="1" ht="12.75" x14ac:dyDescent="0.2">
      <c r="A152" s="268" t="s">
        <v>713</v>
      </c>
      <c r="B152" s="170" t="s">
        <v>267</v>
      </c>
      <c r="C152" s="176" t="s">
        <v>268</v>
      </c>
      <c r="D152" s="166" t="s">
        <v>5</v>
      </c>
      <c r="E152" s="223">
        <v>220</v>
      </c>
      <c r="F152" s="167"/>
      <c r="G152" s="263">
        <f t="shared" si="25"/>
        <v>0</v>
      </c>
      <c r="H152" s="245" t="e">
        <f t="shared" si="26"/>
        <v>#DIV/0!</v>
      </c>
    </row>
    <row r="153" spans="1:8" s="175" customFormat="1" ht="12.75" x14ac:dyDescent="0.2">
      <c r="A153" s="268" t="s">
        <v>714</v>
      </c>
      <c r="B153" s="170" t="s">
        <v>269</v>
      </c>
      <c r="C153" s="176" t="s">
        <v>270</v>
      </c>
      <c r="D153" s="166" t="s">
        <v>0</v>
      </c>
      <c r="E153" s="223">
        <v>20</v>
      </c>
      <c r="F153" s="167"/>
      <c r="G153" s="263">
        <f t="shared" si="25"/>
        <v>0</v>
      </c>
      <c r="H153" s="245" t="e">
        <f t="shared" si="26"/>
        <v>#DIV/0!</v>
      </c>
    </row>
    <row r="154" spans="1:8" s="175" customFormat="1" ht="12.75" x14ac:dyDescent="0.2">
      <c r="A154" s="268" t="s">
        <v>715</v>
      </c>
      <c r="B154" s="170" t="s">
        <v>273</v>
      </c>
      <c r="C154" s="176" t="s">
        <v>274</v>
      </c>
      <c r="D154" s="166" t="s">
        <v>5</v>
      </c>
      <c r="E154" s="223">
        <v>420</v>
      </c>
      <c r="F154" s="167"/>
      <c r="G154" s="263">
        <f t="shared" si="25"/>
        <v>0</v>
      </c>
      <c r="H154" s="245" t="e">
        <f t="shared" si="26"/>
        <v>#DIV/0!</v>
      </c>
    </row>
    <row r="155" spans="1:8" s="175" customFormat="1" ht="25.5" x14ac:dyDescent="0.2">
      <c r="A155" s="268" t="s">
        <v>716</v>
      </c>
      <c r="B155" s="170" t="s">
        <v>277</v>
      </c>
      <c r="C155" s="176" t="s">
        <v>278</v>
      </c>
      <c r="D155" s="166" t="s">
        <v>5</v>
      </c>
      <c r="E155" s="223">
        <v>70</v>
      </c>
      <c r="F155" s="167"/>
      <c r="G155" s="263">
        <f t="shared" si="25"/>
        <v>0</v>
      </c>
      <c r="H155" s="245" t="e">
        <f t="shared" si="26"/>
        <v>#DIV/0!</v>
      </c>
    </row>
    <row r="156" spans="1:8" s="175" customFormat="1" ht="12.75" x14ac:dyDescent="0.2">
      <c r="A156" s="268" t="s">
        <v>717</v>
      </c>
      <c r="B156" s="170" t="s">
        <v>281</v>
      </c>
      <c r="C156" s="176" t="s">
        <v>282</v>
      </c>
      <c r="D156" s="166" t="s">
        <v>5</v>
      </c>
      <c r="E156" s="223">
        <v>460</v>
      </c>
      <c r="F156" s="167"/>
      <c r="G156" s="263">
        <f t="shared" si="25"/>
        <v>0</v>
      </c>
      <c r="H156" s="245" t="e">
        <f t="shared" si="26"/>
        <v>#DIV/0!</v>
      </c>
    </row>
    <row r="157" spans="1:8" s="175" customFormat="1" ht="12.75" x14ac:dyDescent="0.2">
      <c r="A157" s="268" t="s">
        <v>718</v>
      </c>
      <c r="B157" s="170" t="s">
        <v>283</v>
      </c>
      <c r="C157" s="176" t="s">
        <v>284</v>
      </c>
      <c r="D157" s="166" t="s">
        <v>0</v>
      </c>
      <c r="E157" s="223">
        <v>22</v>
      </c>
      <c r="F157" s="167"/>
      <c r="G157" s="263">
        <f t="shared" si="25"/>
        <v>0</v>
      </c>
      <c r="H157" s="245" t="e">
        <f t="shared" si="26"/>
        <v>#DIV/0!</v>
      </c>
    </row>
    <row r="158" spans="1:8" s="175" customFormat="1" ht="12.75" x14ac:dyDescent="0.2">
      <c r="A158" s="268" t="s">
        <v>719</v>
      </c>
      <c r="B158" s="170" t="s">
        <v>285</v>
      </c>
      <c r="C158" s="176" t="s">
        <v>286</v>
      </c>
      <c r="D158" s="166" t="s">
        <v>0</v>
      </c>
      <c r="E158" s="223">
        <v>21</v>
      </c>
      <c r="F158" s="167"/>
      <c r="G158" s="263">
        <f t="shared" si="25"/>
        <v>0</v>
      </c>
      <c r="H158" s="245" t="e">
        <f t="shared" si="26"/>
        <v>#DIV/0!</v>
      </c>
    </row>
    <row r="159" spans="1:8" s="175" customFormat="1" ht="12.75" x14ac:dyDescent="0.2">
      <c r="A159" s="268" t="s">
        <v>720</v>
      </c>
      <c r="B159" s="170" t="s">
        <v>287</v>
      </c>
      <c r="C159" s="176" t="s">
        <v>288</v>
      </c>
      <c r="D159" s="166" t="s">
        <v>7</v>
      </c>
      <c r="E159" s="223">
        <v>100</v>
      </c>
      <c r="F159" s="167"/>
      <c r="G159" s="263">
        <f t="shared" si="25"/>
        <v>0</v>
      </c>
      <c r="H159" s="245" t="e">
        <f t="shared" si="26"/>
        <v>#DIV/0!</v>
      </c>
    </row>
    <row r="160" spans="1:8" s="175" customFormat="1" ht="12.75" x14ac:dyDescent="0.2">
      <c r="A160" s="268" t="s">
        <v>721</v>
      </c>
      <c r="B160" s="170" t="s">
        <v>289</v>
      </c>
      <c r="C160" s="176" t="s">
        <v>290</v>
      </c>
      <c r="D160" s="166" t="s">
        <v>7</v>
      </c>
      <c r="E160" s="223">
        <v>19</v>
      </c>
      <c r="F160" s="167"/>
      <c r="G160" s="263">
        <f t="shared" si="25"/>
        <v>0</v>
      </c>
      <c r="H160" s="245" t="e">
        <f t="shared" si="26"/>
        <v>#DIV/0!</v>
      </c>
    </row>
    <row r="161" spans="1:8" s="175" customFormat="1" ht="12.75" x14ac:dyDescent="0.2">
      <c r="A161" s="268" t="s">
        <v>722</v>
      </c>
      <c r="B161" s="170" t="s">
        <v>291</v>
      </c>
      <c r="C161" s="176" t="s">
        <v>292</v>
      </c>
      <c r="D161" s="166" t="s">
        <v>7</v>
      </c>
      <c r="E161" s="223">
        <v>4</v>
      </c>
      <c r="F161" s="167"/>
      <c r="G161" s="263">
        <f t="shared" si="25"/>
        <v>0</v>
      </c>
      <c r="H161" s="245" t="e">
        <f t="shared" si="26"/>
        <v>#DIV/0!</v>
      </c>
    </row>
    <row r="162" spans="1:8" s="175" customFormat="1" ht="12.75" x14ac:dyDescent="0.2">
      <c r="A162" s="268" t="s">
        <v>723</v>
      </c>
      <c r="B162" s="170" t="s">
        <v>297</v>
      </c>
      <c r="C162" s="176" t="s">
        <v>298</v>
      </c>
      <c r="D162" s="166" t="s">
        <v>7</v>
      </c>
      <c r="E162" s="223">
        <v>150</v>
      </c>
      <c r="F162" s="167"/>
      <c r="G162" s="263">
        <f t="shared" si="25"/>
        <v>0</v>
      </c>
      <c r="H162" s="245" t="e">
        <f t="shared" si="26"/>
        <v>#DIV/0!</v>
      </c>
    </row>
    <row r="163" spans="1:8" s="175" customFormat="1" ht="12.75" x14ac:dyDescent="0.2">
      <c r="A163" s="268" t="s">
        <v>724</v>
      </c>
      <c r="B163" s="170" t="s">
        <v>299</v>
      </c>
      <c r="C163" s="176" t="s">
        <v>300</v>
      </c>
      <c r="D163" s="166" t="s">
        <v>0</v>
      </c>
      <c r="E163" s="223">
        <v>175</v>
      </c>
      <c r="F163" s="167"/>
      <c r="G163" s="263">
        <f t="shared" si="25"/>
        <v>0</v>
      </c>
      <c r="H163" s="245" t="e">
        <f t="shared" si="26"/>
        <v>#DIV/0!</v>
      </c>
    </row>
    <row r="164" spans="1:8" s="175" customFormat="1" ht="12.75" x14ac:dyDescent="0.2">
      <c r="A164" s="268" t="s">
        <v>725</v>
      </c>
      <c r="B164" s="170" t="s">
        <v>301</v>
      </c>
      <c r="C164" s="176" t="s">
        <v>489</v>
      </c>
      <c r="D164" s="166" t="s">
        <v>0</v>
      </c>
      <c r="E164" s="223">
        <v>1</v>
      </c>
      <c r="F164" s="167"/>
      <c r="G164" s="263">
        <f t="shared" si="25"/>
        <v>0</v>
      </c>
      <c r="H164" s="245" t="e">
        <f t="shared" si="26"/>
        <v>#DIV/0!</v>
      </c>
    </row>
    <row r="165" spans="1:8" s="175" customFormat="1" ht="12.75" x14ac:dyDescent="0.2">
      <c r="A165" s="268" t="s">
        <v>726</v>
      </c>
      <c r="B165" s="237" t="s">
        <v>500</v>
      </c>
      <c r="C165" s="176" t="s">
        <v>501</v>
      </c>
      <c r="D165" s="166" t="s">
        <v>0</v>
      </c>
      <c r="E165" s="223">
        <v>53</v>
      </c>
      <c r="F165" s="167"/>
      <c r="G165" s="263">
        <f t="shared" si="25"/>
        <v>0</v>
      </c>
      <c r="H165" s="245" t="e">
        <f t="shared" si="26"/>
        <v>#DIV/0!</v>
      </c>
    </row>
    <row r="166" spans="1:8" s="175" customFormat="1" ht="12.75" x14ac:dyDescent="0.2">
      <c r="A166" s="268" t="s">
        <v>727</v>
      </c>
      <c r="B166" s="170" t="s">
        <v>302</v>
      </c>
      <c r="C166" s="176" t="s">
        <v>303</v>
      </c>
      <c r="D166" s="166" t="s">
        <v>0</v>
      </c>
      <c r="E166" s="223">
        <v>144</v>
      </c>
      <c r="F166" s="167"/>
      <c r="G166" s="263">
        <f t="shared" si="25"/>
        <v>0</v>
      </c>
      <c r="H166" s="245" t="e">
        <f t="shared" si="26"/>
        <v>#DIV/0!</v>
      </c>
    </row>
    <row r="167" spans="1:8" s="175" customFormat="1" ht="38.25" x14ac:dyDescent="0.2">
      <c r="A167" s="268" t="s">
        <v>728</v>
      </c>
      <c r="B167" s="170" t="s">
        <v>304</v>
      </c>
      <c r="C167" s="176" t="s">
        <v>305</v>
      </c>
      <c r="D167" s="166" t="s">
        <v>0</v>
      </c>
      <c r="E167" s="223">
        <v>72</v>
      </c>
      <c r="F167" s="167"/>
      <c r="G167" s="263">
        <f t="shared" si="25"/>
        <v>0</v>
      </c>
      <c r="H167" s="245" t="e">
        <f t="shared" si="26"/>
        <v>#DIV/0!</v>
      </c>
    </row>
    <row r="168" spans="1:8" s="175" customFormat="1" ht="25.5" x14ac:dyDescent="0.2">
      <c r="A168" s="268" t="s">
        <v>729</v>
      </c>
      <c r="B168" s="180" t="s">
        <v>307</v>
      </c>
      <c r="C168" s="176" t="s">
        <v>308</v>
      </c>
      <c r="D168" s="166" t="s">
        <v>0</v>
      </c>
      <c r="E168" s="223">
        <v>53</v>
      </c>
      <c r="F168" s="167"/>
      <c r="G168" s="263">
        <f t="shared" si="25"/>
        <v>0</v>
      </c>
      <c r="H168" s="245" t="e">
        <f t="shared" si="26"/>
        <v>#DIV/0!</v>
      </c>
    </row>
    <row r="169" spans="1:8" s="175" customFormat="1" ht="25.5" x14ac:dyDescent="0.2">
      <c r="A169" s="268" t="s">
        <v>730</v>
      </c>
      <c r="B169" s="180" t="s">
        <v>307</v>
      </c>
      <c r="C169" s="176" t="s">
        <v>308</v>
      </c>
      <c r="D169" s="166" t="s">
        <v>0</v>
      </c>
      <c r="E169" s="223">
        <v>72</v>
      </c>
      <c r="F169" s="167"/>
      <c r="G169" s="263">
        <f t="shared" si="25"/>
        <v>0</v>
      </c>
      <c r="H169" s="245" t="e">
        <f t="shared" si="26"/>
        <v>#DIV/0!</v>
      </c>
    </row>
    <row r="170" spans="1:8" s="175" customFormat="1" ht="25.5" x14ac:dyDescent="0.2">
      <c r="A170" s="268" t="s">
        <v>731</v>
      </c>
      <c r="B170" s="170" t="s">
        <v>309</v>
      </c>
      <c r="C170" s="176" t="s">
        <v>310</v>
      </c>
      <c r="D170" s="166" t="s">
        <v>0</v>
      </c>
      <c r="E170" s="223">
        <v>1</v>
      </c>
      <c r="F170" s="167"/>
      <c r="G170" s="263">
        <f t="shared" si="25"/>
        <v>0</v>
      </c>
      <c r="H170" s="245" t="e">
        <f t="shared" si="26"/>
        <v>#DIV/0!</v>
      </c>
    </row>
    <row r="171" spans="1:8" s="175" customFormat="1" ht="12.75" x14ac:dyDescent="0.2">
      <c r="A171" s="268" t="s">
        <v>732</v>
      </c>
      <c r="B171" s="170" t="s">
        <v>311</v>
      </c>
      <c r="C171" s="176" t="s">
        <v>312</v>
      </c>
      <c r="D171" s="166" t="s">
        <v>0</v>
      </c>
      <c r="E171" s="223">
        <v>2</v>
      </c>
      <c r="F171" s="167"/>
      <c r="G171" s="263">
        <f t="shared" si="25"/>
        <v>0</v>
      </c>
      <c r="H171" s="245" t="e">
        <f t="shared" si="26"/>
        <v>#DIV/0!</v>
      </c>
    </row>
    <row r="172" spans="1:8" s="175" customFormat="1" ht="12.75" x14ac:dyDescent="0.2">
      <c r="A172" s="268" t="s">
        <v>733</v>
      </c>
      <c r="B172" s="170" t="s">
        <v>315</v>
      </c>
      <c r="C172" s="176" t="s">
        <v>316</v>
      </c>
      <c r="D172" s="166" t="s">
        <v>0</v>
      </c>
      <c r="E172" s="223">
        <v>1</v>
      </c>
      <c r="F172" s="167"/>
      <c r="G172" s="263">
        <f t="shared" si="25"/>
        <v>0</v>
      </c>
      <c r="H172" s="245" t="e">
        <f t="shared" si="26"/>
        <v>#DIV/0!</v>
      </c>
    </row>
    <row r="173" spans="1:8" s="175" customFormat="1" ht="12.75" x14ac:dyDescent="0.2">
      <c r="A173" s="268" t="s">
        <v>734</v>
      </c>
      <c r="B173" s="170" t="s">
        <v>319</v>
      </c>
      <c r="C173" s="176" t="s">
        <v>320</v>
      </c>
      <c r="D173" s="166" t="s">
        <v>0</v>
      </c>
      <c r="E173" s="223">
        <v>3</v>
      </c>
      <c r="F173" s="167"/>
      <c r="G173" s="263">
        <f t="shared" si="25"/>
        <v>0</v>
      </c>
      <c r="H173" s="245" t="e">
        <f t="shared" si="26"/>
        <v>#DIV/0!</v>
      </c>
    </row>
    <row r="174" spans="1:8" s="175" customFormat="1" ht="12.75" x14ac:dyDescent="0.2">
      <c r="A174" s="268" t="s">
        <v>735</v>
      </c>
      <c r="B174" s="170" t="s">
        <v>323</v>
      </c>
      <c r="C174" s="176" t="s">
        <v>324</v>
      </c>
      <c r="D174" s="166" t="s">
        <v>0</v>
      </c>
      <c r="E174" s="223">
        <v>9</v>
      </c>
      <c r="F174" s="167"/>
      <c r="G174" s="263">
        <f t="shared" si="25"/>
        <v>0</v>
      </c>
      <c r="H174" s="245" t="e">
        <f t="shared" si="26"/>
        <v>#DIV/0!</v>
      </c>
    </row>
    <row r="175" spans="1:8" s="175" customFormat="1" ht="25.5" x14ac:dyDescent="0.2">
      <c r="A175" s="268" t="s">
        <v>736</v>
      </c>
      <c r="B175" s="170" t="s">
        <v>325</v>
      </c>
      <c r="C175" s="176" t="s">
        <v>326</v>
      </c>
      <c r="D175" s="166" t="s">
        <v>0</v>
      </c>
      <c r="E175" s="223">
        <v>9</v>
      </c>
      <c r="F175" s="167"/>
      <c r="G175" s="263">
        <f t="shared" si="25"/>
        <v>0</v>
      </c>
      <c r="H175" s="245" t="e">
        <f t="shared" si="26"/>
        <v>#DIV/0!</v>
      </c>
    </row>
    <row r="176" spans="1:8" s="175" customFormat="1" ht="25.5" x14ac:dyDescent="0.2">
      <c r="A176" s="268" t="s">
        <v>737</v>
      </c>
      <c r="B176" s="170" t="s">
        <v>327</v>
      </c>
      <c r="C176" s="176" t="s">
        <v>491</v>
      </c>
      <c r="D176" s="166" t="s">
        <v>0</v>
      </c>
      <c r="E176" s="223">
        <v>1</v>
      </c>
      <c r="F176" s="167"/>
      <c r="G176" s="263">
        <f t="shared" si="25"/>
        <v>0</v>
      </c>
      <c r="H176" s="245" t="e">
        <f t="shared" si="26"/>
        <v>#DIV/0!</v>
      </c>
    </row>
    <row r="177" spans="1:8" s="175" customFormat="1" ht="25.5" x14ac:dyDescent="0.2">
      <c r="A177" s="268" t="s">
        <v>738</v>
      </c>
      <c r="B177" s="170" t="s">
        <v>328</v>
      </c>
      <c r="C177" s="176" t="s">
        <v>526</v>
      </c>
      <c r="D177" s="166" t="s">
        <v>5</v>
      </c>
      <c r="E177" s="223">
        <v>320</v>
      </c>
      <c r="F177" s="167"/>
      <c r="G177" s="263">
        <f t="shared" si="25"/>
        <v>0</v>
      </c>
      <c r="H177" s="245" t="e">
        <f t="shared" si="26"/>
        <v>#DIV/0!</v>
      </c>
    </row>
    <row r="178" spans="1:8" s="175" customFormat="1" ht="25.5" x14ac:dyDescent="0.2">
      <c r="A178" s="268" t="s">
        <v>739</v>
      </c>
      <c r="B178" s="170" t="s">
        <v>330</v>
      </c>
      <c r="C178" s="176" t="s">
        <v>331</v>
      </c>
      <c r="D178" s="166" t="s">
        <v>0</v>
      </c>
      <c r="E178" s="223">
        <v>1</v>
      </c>
      <c r="F178" s="167"/>
      <c r="G178" s="263">
        <f t="shared" si="25"/>
        <v>0</v>
      </c>
      <c r="H178" s="245" t="e">
        <f t="shared" si="26"/>
        <v>#DIV/0!</v>
      </c>
    </row>
    <row r="179" spans="1:8" s="175" customFormat="1" ht="12.75" x14ac:dyDescent="0.2">
      <c r="A179" s="268" t="s">
        <v>740</v>
      </c>
      <c r="B179" s="170" t="s">
        <v>332</v>
      </c>
      <c r="C179" s="176" t="s">
        <v>333</v>
      </c>
      <c r="D179" s="166" t="s">
        <v>7</v>
      </c>
      <c r="E179" s="223">
        <v>5</v>
      </c>
      <c r="F179" s="167"/>
      <c r="G179" s="263">
        <f t="shared" si="25"/>
        <v>0</v>
      </c>
      <c r="H179" s="245" t="e">
        <f t="shared" si="26"/>
        <v>#DIV/0!</v>
      </c>
    </row>
    <row r="180" spans="1:8" ht="12.75" x14ac:dyDescent="0.2">
      <c r="A180" s="67"/>
      <c r="B180" s="68"/>
      <c r="C180" s="43"/>
      <c r="D180" s="46"/>
      <c r="E180" s="230"/>
      <c r="F180" s="47"/>
      <c r="G180" s="264"/>
      <c r="H180" s="245"/>
    </row>
    <row r="181" spans="1:8" s="175" customFormat="1" ht="12.75" x14ac:dyDescent="0.2">
      <c r="A181" s="271" t="s">
        <v>667</v>
      </c>
      <c r="B181" s="173"/>
      <c r="C181" s="171" t="s">
        <v>535</v>
      </c>
      <c r="D181" s="174"/>
      <c r="E181" s="227"/>
      <c r="F181" s="206"/>
      <c r="G181" s="267">
        <f>SUM(G182:G210)</f>
        <v>0</v>
      </c>
      <c r="H181" s="241" t="e">
        <f>G181/$G$13</f>
        <v>#DIV/0!</v>
      </c>
    </row>
    <row r="182" spans="1:8" s="175" customFormat="1" ht="12.75" x14ac:dyDescent="0.2">
      <c r="A182" s="272" t="s">
        <v>668</v>
      </c>
      <c r="B182" s="170" t="s">
        <v>334</v>
      </c>
      <c r="C182" s="176" t="s">
        <v>335</v>
      </c>
      <c r="D182" s="166" t="s">
        <v>0</v>
      </c>
      <c r="E182" s="223">
        <v>6</v>
      </c>
      <c r="F182" s="167"/>
      <c r="G182" s="263">
        <f t="shared" ref="G182:G209" si="27">E182*F182</f>
        <v>0</v>
      </c>
      <c r="H182" s="245" t="e">
        <f>G182/$G$181</f>
        <v>#DIV/0!</v>
      </c>
    </row>
    <row r="183" spans="1:8" s="175" customFormat="1" ht="12.75" x14ac:dyDescent="0.2">
      <c r="A183" s="272" t="s">
        <v>669</v>
      </c>
      <c r="B183" s="170" t="s">
        <v>338</v>
      </c>
      <c r="C183" s="176" t="s">
        <v>339</v>
      </c>
      <c r="D183" s="166" t="s">
        <v>7</v>
      </c>
      <c r="E183" s="223">
        <v>8</v>
      </c>
      <c r="F183" s="167"/>
      <c r="G183" s="263">
        <f t="shared" si="27"/>
        <v>0</v>
      </c>
      <c r="H183" s="245" t="e">
        <f t="shared" ref="H183:H209" si="28">G183/$G$181</f>
        <v>#DIV/0!</v>
      </c>
    </row>
    <row r="184" spans="1:8" s="175" customFormat="1" ht="12.75" x14ac:dyDescent="0.2">
      <c r="A184" s="272" t="s">
        <v>670</v>
      </c>
      <c r="B184" s="170" t="s">
        <v>340</v>
      </c>
      <c r="C184" s="176" t="s">
        <v>341</v>
      </c>
      <c r="D184" s="166" t="s">
        <v>4</v>
      </c>
      <c r="E184" s="223">
        <v>1.1000000000000001</v>
      </c>
      <c r="F184" s="167"/>
      <c r="G184" s="263">
        <f t="shared" si="27"/>
        <v>0</v>
      </c>
      <c r="H184" s="245" t="e">
        <f t="shared" si="28"/>
        <v>#DIV/0!</v>
      </c>
    </row>
    <row r="185" spans="1:8" s="175" customFormat="1" ht="25.5" x14ac:dyDescent="0.2">
      <c r="A185" s="272" t="s">
        <v>671</v>
      </c>
      <c r="B185" s="170" t="s">
        <v>342</v>
      </c>
      <c r="C185" s="176" t="s">
        <v>343</v>
      </c>
      <c r="D185" s="166" t="s">
        <v>0</v>
      </c>
      <c r="E185" s="223">
        <v>4</v>
      </c>
      <c r="F185" s="167"/>
      <c r="G185" s="263">
        <f t="shared" si="27"/>
        <v>0</v>
      </c>
      <c r="H185" s="245" t="e">
        <f t="shared" si="28"/>
        <v>#DIV/0!</v>
      </c>
    </row>
    <row r="186" spans="1:8" s="175" customFormat="1" ht="12.75" x14ac:dyDescent="0.2">
      <c r="A186" s="272" t="s">
        <v>672</v>
      </c>
      <c r="B186" s="170" t="s">
        <v>344</v>
      </c>
      <c r="C186" s="176" t="s">
        <v>345</v>
      </c>
      <c r="D186" s="166" t="s">
        <v>0</v>
      </c>
      <c r="E186" s="223">
        <v>6</v>
      </c>
      <c r="F186" s="167"/>
      <c r="G186" s="263">
        <f t="shared" si="27"/>
        <v>0</v>
      </c>
      <c r="H186" s="245" t="e">
        <f t="shared" si="28"/>
        <v>#DIV/0!</v>
      </c>
    </row>
    <row r="187" spans="1:8" s="175" customFormat="1" ht="12.75" x14ac:dyDescent="0.2">
      <c r="A187" s="272" t="s">
        <v>673</v>
      </c>
      <c r="B187" s="170" t="s">
        <v>346</v>
      </c>
      <c r="C187" s="176" t="s">
        <v>347</v>
      </c>
      <c r="D187" s="166" t="s">
        <v>0</v>
      </c>
      <c r="E187" s="223">
        <v>4</v>
      </c>
      <c r="F187" s="167"/>
      <c r="G187" s="263">
        <f t="shared" si="27"/>
        <v>0</v>
      </c>
      <c r="H187" s="245" t="e">
        <f t="shared" si="28"/>
        <v>#DIV/0!</v>
      </c>
    </row>
    <row r="188" spans="1:8" s="175" customFormat="1" ht="25.5" x14ac:dyDescent="0.2">
      <c r="A188" s="272" t="s">
        <v>674</v>
      </c>
      <c r="B188" s="170" t="s">
        <v>348</v>
      </c>
      <c r="C188" s="176" t="s">
        <v>349</v>
      </c>
      <c r="D188" s="166" t="s">
        <v>0</v>
      </c>
      <c r="E188" s="223">
        <v>1</v>
      </c>
      <c r="F188" s="167"/>
      <c r="G188" s="263">
        <f t="shared" si="27"/>
        <v>0</v>
      </c>
      <c r="H188" s="245" t="e">
        <f t="shared" si="28"/>
        <v>#DIV/0!</v>
      </c>
    </row>
    <row r="189" spans="1:8" s="175" customFormat="1" ht="25.5" x14ac:dyDescent="0.2">
      <c r="A189" s="272" t="s">
        <v>675</v>
      </c>
      <c r="B189" s="170" t="s">
        <v>350</v>
      </c>
      <c r="C189" s="176" t="s">
        <v>351</v>
      </c>
      <c r="D189" s="166" t="s">
        <v>0</v>
      </c>
      <c r="E189" s="223">
        <v>5</v>
      </c>
      <c r="F189" s="167"/>
      <c r="G189" s="263">
        <f t="shared" si="27"/>
        <v>0</v>
      </c>
      <c r="H189" s="245" t="e">
        <f t="shared" si="28"/>
        <v>#DIV/0!</v>
      </c>
    </row>
    <row r="190" spans="1:8" s="175" customFormat="1" ht="12.75" x14ac:dyDescent="0.2">
      <c r="A190" s="272" t="s">
        <v>676</v>
      </c>
      <c r="B190" s="170" t="s">
        <v>352</v>
      </c>
      <c r="C190" s="176" t="s">
        <v>353</v>
      </c>
      <c r="D190" s="166" t="s">
        <v>0</v>
      </c>
      <c r="E190" s="223">
        <v>1</v>
      </c>
      <c r="F190" s="167"/>
      <c r="G190" s="263">
        <f t="shared" si="27"/>
        <v>0</v>
      </c>
      <c r="H190" s="245" t="e">
        <f t="shared" si="28"/>
        <v>#DIV/0!</v>
      </c>
    </row>
    <row r="191" spans="1:8" s="175" customFormat="1" ht="12.75" x14ac:dyDescent="0.2">
      <c r="A191" s="272" t="s">
        <v>677</v>
      </c>
      <c r="B191" s="170" t="s">
        <v>354</v>
      </c>
      <c r="C191" s="176" t="s">
        <v>355</v>
      </c>
      <c r="D191" s="166" t="s">
        <v>0</v>
      </c>
      <c r="E191" s="223">
        <v>6</v>
      </c>
      <c r="F191" s="167"/>
      <c r="G191" s="263">
        <f t="shared" si="27"/>
        <v>0</v>
      </c>
      <c r="H191" s="245" t="e">
        <f t="shared" si="28"/>
        <v>#DIV/0!</v>
      </c>
    </row>
    <row r="192" spans="1:8" s="175" customFormat="1" ht="12.75" x14ac:dyDescent="0.2">
      <c r="A192" s="272" t="s">
        <v>678</v>
      </c>
      <c r="B192" s="170" t="s">
        <v>356</v>
      </c>
      <c r="C192" s="176" t="s">
        <v>357</v>
      </c>
      <c r="D192" s="166" t="s">
        <v>0</v>
      </c>
      <c r="E192" s="223">
        <v>5</v>
      </c>
      <c r="F192" s="167"/>
      <c r="G192" s="263">
        <f t="shared" si="27"/>
        <v>0</v>
      </c>
      <c r="H192" s="245" t="e">
        <f t="shared" si="28"/>
        <v>#DIV/0!</v>
      </c>
    </row>
    <row r="193" spans="1:8" s="175" customFormat="1" ht="12.75" x14ac:dyDescent="0.2">
      <c r="A193" s="272" t="s">
        <v>679</v>
      </c>
      <c r="B193" s="170" t="s">
        <v>360</v>
      </c>
      <c r="C193" s="176" t="s">
        <v>361</v>
      </c>
      <c r="D193" s="166" t="s">
        <v>0</v>
      </c>
      <c r="E193" s="223">
        <v>8</v>
      </c>
      <c r="F193" s="167"/>
      <c r="G193" s="263">
        <f t="shared" si="27"/>
        <v>0</v>
      </c>
      <c r="H193" s="245" t="e">
        <f t="shared" si="28"/>
        <v>#DIV/0!</v>
      </c>
    </row>
    <row r="194" spans="1:8" s="175" customFormat="1" ht="12.75" x14ac:dyDescent="0.2">
      <c r="A194" s="272" t="s">
        <v>680</v>
      </c>
      <c r="B194" s="170" t="s">
        <v>362</v>
      </c>
      <c r="C194" s="176" t="s">
        <v>363</v>
      </c>
      <c r="D194" s="166" t="s">
        <v>0</v>
      </c>
      <c r="E194" s="223">
        <v>1</v>
      </c>
      <c r="F194" s="167"/>
      <c r="G194" s="263">
        <f t="shared" si="27"/>
        <v>0</v>
      </c>
      <c r="H194" s="245" t="e">
        <f t="shared" si="28"/>
        <v>#DIV/0!</v>
      </c>
    </row>
    <row r="195" spans="1:8" s="175" customFormat="1" ht="12.75" x14ac:dyDescent="0.2">
      <c r="A195" s="272" t="s">
        <v>681</v>
      </c>
      <c r="B195" s="170" t="s">
        <v>364</v>
      </c>
      <c r="C195" s="176" t="s">
        <v>365</v>
      </c>
      <c r="D195" s="166" t="s">
        <v>0</v>
      </c>
      <c r="E195" s="223">
        <v>6</v>
      </c>
      <c r="F195" s="167"/>
      <c r="G195" s="263">
        <f t="shared" si="27"/>
        <v>0</v>
      </c>
      <c r="H195" s="245" t="e">
        <f t="shared" si="28"/>
        <v>#DIV/0!</v>
      </c>
    </row>
    <row r="196" spans="1:8" s="175" customFormat="1" ht="25.5" x14ac:dyDescent="0.2">
      <c r="A196" s="272" t="s">
        <v>682</v>
      </c>
      <c r="B196" s="237" t="s">
        <v>370</v>
      </c>
      <c r="C196" s="176" t="s">
        <v>371</v>
      </c>
      <c r="D196" s="166" t="s">
        <v>5</v>
      </c>
      <c r="E196" s="223">
        <v>65</v>
      </c>
      <c r="F196" s="167"/>
      <c r="G196" s="263">
        <f t="shared" si="27"/>
        <v>0</v>
      </c>
      <c r="H196" s="245" t="e">
        <f t="shared" si="28"/>
        <v>#DIV/0!</v>
      </c>
    </row>
    <row r="197" spans="1:8" s="175" customFormat="1" ht="25.5" x14ac:dyDescent="0.2">
      <c r="A197" s="272" t="s">
        <v>683</v>
      </c>
      <c r="B197" s="170" t="s">
        <v>372</v>
      </c>
      <c r="C197" s="176" t="s">
        <v>373</v>
      </c>
      <c r="D197" s="166" t="s">
        <v>5</v>
      </c>
      <c r="E197" s="223">
        <v>10</v>
      </c>
      <c r="F197" s="167"/>
      <c r="G197" s="263">
        <f t="shared" si="27"/>
        <v>0</v>
      </c>
      <c r="H197" s="245" t="e">
        <f t="shared" si="28"/>
        <v>#DIV/0!</v>
      </c>
    </row>
    <row r="198" spans="1:8" s="175" customFormat="1" ht="25.5" x14ac:dyDescent="0.2">
      <c r="A198" s="272" t="s">
        <v>684</v>
      </c>
      <c r="B198" s="170" t="s">
        <v>374</v>
      </c>
      <c r="C198" s="176" t="s">
        <v>375</v>
      </c>
      <c r="D198" s="166" t="s">
        <v>5</v>
      </c>
      <c r="E198" s="223">
        <v>6</v>
      </c>
      <c r="F198" s="167"/>
      <c r="G198" s="263">
        <f t="shared" si="27"/>
        <v>0</v>
      </c>
      <c r="H198" s="245" t="e">
        <f t="shared" si="28"/>
        <v>#DIV/0!</v>
      </c>
    </row>
    <row r="199" spans="1:8" s="175" customFormat="1" ht="25.5" x14ac:dyDescent="0.2">
      <c r="A199" s="272" t="s">
        <v>685</v>
      </c>
      <c r="B199" s="170" t="s">
        <v>376</v>
      </c>
      <c r="C199" s="176" t="s">
        <v>377</v>
      </c>
      <c r="D199" s="166" t="s">
        <v>5</v>
      </c>
      <c r="E199" s="223">
        <v>8</v>
      </c>
      <c r="F199" s="167"/>
      <c r="G199" s="263">
        <f t="shared" si="27"/>
        <v>0</v>
      </c>
      <c r="H199" s="245" t="e">
        <f t="shared" si="28"/>
        <v>#DIV/0!</v>
      </c>
    </row>
    <row r="200" spans="1:8" s="175" customFormat="1" ht="25.5" x14ac:dyDescent="0.2">
      <c r="A200" s="272" t="s">
        <v>686</v>
      </c>
      <c r="B200" s="170" t="s">
        <v>378</v>
      </c>
      <c r="C200" s="176" t="s">
        <v>379</v>
      </c>
      <c r="D200" s="166" t="s">
        <v>5</v>
      </c>
      <c r="E200" s="223">
        <v>30</v>
      </c>
      <c r="F200" s="167"/>
      <c r="G200" s="263">
        <f t="shared" si="27"/>
        <v>0</v>
      </c>
      <c r="H200" s="245" t="e">
        <f t="shared" si="28"/>
        <v>#DIV/0!</v>
      </c>
    </row>
    <row r="201" spans="1:8" s="175" customFormat="1" ht="25.5" x14ac:dyDescent="0.2">
      <c r="A201" s="272" t="s">
        <v>687</v>
      </c>
      <c r="B201" s="170" t="s">
        <v>380</v>
      </c>
      <c r="C201" s="176" t="s">
        <v>381</v>
      </c>
      <c r="D201" s="166" t="s">
        <v>5</v>
      </c>
      <c r="E201" s="223">
        <v>150</v>
      </c>
      <c r="F201" s="167"/>
      <c r="G201" s="263">
        <f t="shared" si="27"/>
        <v>0</v>
      </c>
      <c r="H201" s="245" t="e">
        <f t="shared" si="28"/>
        <v>#DIV/0!</v>
      </c>
    </row>
    <row r="202" spans="1:8" s="175" customFormat="1" ht="25.5" x14ac:dyDescent="0.2">
      <c r="A202" s="272" t="s">
        <v>688</v>
      </c>
      <c r="B202" s="170" t="s">
        <v>382</v>
      </c>
      <c r="C202" s="176" t="s">
        <v>383</v>
      </c>
      <c r="D202" s="166" t="s">
        <v>0</v>
      </c>
      <c r="E202" s="223">
        <v>6</v>
      </c>
      <c r="F202" s="167"/>
      <c r="G202" s="263">
        <f t="shared" si="27"/>
        <v>0</v>
      </c>
      <c r="H202" s="245" t="e">
        <f t="shared" si="28"/>
        <v>#DIV/0!</v>
      </c>
    </row>
    <row r="203" spans="1:8" s="175" customFormat="1" ht="25.5" x14ac:dyDescent="0.2">
      <c r="A203" s="272" t="s">
        <v>689</v>
      </c>
      <c r="B203" s="170" t="s">
        <v>386</v>
      </c>
      <c r="C203" s="176" t="s">
        <v>387</v>
      </c>
      <c r="D203" s="166" t="s">
        <v>0</v>
      </c>
      <c r="E203" s="223">
        <v>3</v>
      </c>
      <c r="F203" s="167"/>
      <c r="G203" s="263">
        <f t="shared" si="27"/>
        <v>0</v>
      </c>
      <c r="H203" s="245" t="e">
        <f t="shared" si="28"/>
        <v>#DIV/0!</v>
      </c>
    </row>
    <row r="204" spans="1:8" s="175" customFormat="1" ht="25.5" x14ac:dyDescent="0.2">
      <c r="A204" s="272" t="s">
        <v>690</v>
      </c>
      <c r="B204" s="170" t="s">
        <v>388</v>
      </c>
      <c r="C204" s="176" t="s">
        <v>389</v>
      </c>
      <c r="D204" s="166" t="s">
        <v>0</v>
      </c>
      <c r="E204" s="223">
        <v>1</v>
      </c>
      <c r="F204" s="167"/>
      <c r="G204" s="263">
        <f t="shared" si="27"/>
        <v>0</v>
      </c>
      <c r="H204" s="245" t="e">
        <f t="shared" si="28"/>
        <v>#DIV/0!</v>
      </c>
    </row>
    <row r="205" spans="1:8" s="175" customFormat="1" ht="12.75" x14ac:dyDescent="0.2">
      <c r="A205" s="272" t="s">
        <v>691</v>
      </c>
      <c r="B205" s="170" t="s">
        <v>392</v>
      </c>
      <c r="C205" s="176" t="s">
        <v>393</v>
      </c>
      <c r="D205" s="166" t="s">
        <v>0</v>
      </c>
      <c r="E205" s="223">
        <v>1</v>
      </c>
      <c r="F205" s="167"/>
      <c r="G205" s="263">
        <f t="shared" si="27"/>
        <v>0</v>
      </c>
      <c r="H205" s="245" t="e">
        <f t="shared" si="28"/>
        <v>#DIV/0!</v>
      </c>
    </row>
    <row r="206" spans="1:8" s="175" customFormat="1" ht="12.75" x14ac:dyDescent="0.2">
      <c r="A206" s="272" t="s">
        <v>692</v>
      </c>
      <c r="B206" s="170" t="s">
        <v>394</v>
      </c>
      <c r="C206" s="176" t="s">
        <v>395</v>
      </c>
      <c r="D206" s="166" t="s">
        <v>0</v>
      </c>
      <c r="E206" s="223">
        <v>2</v>
      </c>
      <c r="F206" s="167"/>
      <c r="G206" s="263">
        <f t="shared" si="27"/>
        <v>0</v>
      </c>
      <c r="H206" s="245" t="e">
        <f t="shared" si="28"/>
        <v>#DIV/0!</v>
      </c>
    </row>
    <row r="207" spans="1:8" s="175" customFormat="1" ht="12.75" x14ac:dyDescent="0.2">
      <c r="A207" s="272" t="s">
        <v>693</v>
      </c>
      <c r="B207" s="170" t="s">
        <v>396</v>
      </c>
      <c r="C207" s="176" t="s">
        <v>397</v>
      </c>
      <c r="D207" s="166" t="s">
        <v>0</v>
      </c>
      <c r="E207" s="223">
        <v>2</v>
      </c>
      <c r="F207" s="167"/>
      <c r="G207" s="263">
        <f t="shared" si="27"/>
        <v>0</v>
      </c>
      <c r="H207" s="245" t="e">
        <f t="shared" si="28"/>
        <v>#DIV/0!</v>
      </c>
    </row>
    <row r="208" spans="1:8" s="175" customFormat="1" ht="12.75" x14ac:dyDescent="0.2">
      <c r="A208" s="272" t="s">
        <v>694</v>
      </c>
      <c r="B208" s="170" t="s">
        <v>400</v>
      </c>
      <c r="C208" s="176" t="s">
        <v>401</v>
      </c>
      <c r="D208" s="166" t="s">
        <v>0</v>
      </c>
      <c r="E208" s="223">
        <v>3</v>
      </c>
      <c r="F208" s="167"/>
      <c r="G208" s="263">
        <f t="shared" si="27"/>
        <v>0</v>
      </c>
      <c r="H208" s="245" t="e">
        <f t="shared" si="28"/>
        <v>#DIV/0!</v>
      </c>
    </row>
    <row r="209" spans="1:8" s="175" customFormat="1" ht="12.75" x14ac:dyDescent="0.2">
      <c r="A209" s="272" t="s">
        <v>695</v>
      </c>
      <c r="B209" s="170" t="s">
        <v>402</v>
      </c>
      <c r="C209" s="176" t="s">
        <v>527</v>
      </c>
      <c r="D209" s="166" t="s">
        <v>0</v>
      </c>
      <c r="E209" s="223">
        <v>1</v>
      </c>
      <c r="F209" s="167"/>
      <c r="G209" s="263">
        <f t="shared" si="27"/>
        <v>0</v>
      </c>
      <c r="H209" s="245" t="e">
        <f t="shared" si="28"/>
        <v>#DIV/0!</v>
      </c>
    </row>
    <row r="210" spans="1:8" ht="12.75" x14ac:dyDescent="0.2">
      <c r="A210" s="41"/>
      <c r="B210" s="42"/>
      <c r="C210" s="69"/>
      <c r="D210" s="70"/>
      <c r="E210" s="231"/>
      <c r="F210" s="71"/>
      <c r="G210" s="264"/>
      <c r="H210" s="246"/>
    </row>
    <row r="211" spans="1:8" s="175" customFormat="1" ht="12.75" x14ac:dyDescent="0.2">
      <c r="A211" s="266" t="s">
        <v>741</v>
      </c>
      <c r="B211" s="173"/>
      <c r="C211" s="171" t="s">
        <v>536</v>
      </c>
      <c r="D211" s="174"/>
      <c r="E211" s="227"/>
      <c r="F211" s="206"/>
      <c r="G211" s="267">
        <f>SUM(G212:G216)</f>
        <v>0</v>
      </c>
      <c r="H211" s="241" t="e">
        <f>G211/$G$13</f>
        <v>#DIV/0!</v>
      </c>
    </row>
    <row r="212" spans="1:8" s="175" customFormat="1" ht="25.5" x14ac:dyDescent="0.2">
      <c r="A212" s="268" t="s">
        <v>742</v>
      </c>
      <c r="B212" s="170" t="s">
        <v>404</v>
      </c>
      <c r="C212" s="176" t="s">
        <v>405</v>
      </c>
      <c r="D212" s="166" t="s">
        <v>0</v>
      </c>
      <c r="E212" s="223">
        <v>17</v>
      </c>
      <c r="F212" s="167"/>
      <c r="G212" s="263">
        <f t="shared" ref="G212:G215" si="29">E212*F212</f>
        <v>0</v>
      </c>
      <c r="H212" s="245" t="e">
        <f>G212/$G$211</f>
        <v>#DIV/0!</v>
      </c>
    </row>
    <row r="213" spans="1:8" s="175" customFormat="1" ht="25.5" x14ac:dyDescent="0.2">
      <c r="A213" s="268" t="s">
        <v>743</v>
      </c>
      <c r="B213" s="170" t="s">
        <v>406</v>
      </c>
      <c r="C213" s="176" t="s">
        <v>407</v>
      </c>
      <c r="D213" s="166" t="s">
        <v>0</v>
      </c>
      <c r="E213" s="223">
        <v>4</v>
      </c>
      <c r="F213" s="167"/>
      <c r="G213" s="263">
        <f t="shared" si="29"/>
        <v>0</v>
      </c>
      <c r="H213" s="245" t="e">
        <f t="shared" ref="H213:H215" si="30">G213/$G$211</f>
        <v>#DIV/0!</v>
      </c>
    </row>
    <row r="214" spans="1:8" s="175" customFormat="1" ht="12.75" x14ac:dyDescent="0.2">
      <c r="A214" s="268" t="s">
        <v>744</v>
      </c>
      <c r="B214" s="170" t="s">
        <v>408</v>
      </c>
      <c r="C214" s="176" t="s">
        <v>409</v>
      </c>
      <c r="D214" s="166" t="s">
        <v>0</v>
      </c>
      <c r="E214" s="223">
        <v>15</v>
      </c>
      <c r="F214" s="167"/>
      <c r="G214" s="263">
        <f t="shared" si="29"/>
        <v>0</v>
      </c>
      <c r="H214" s="245" t="e">
        <f t="shared" si="30"/>
        <v>#DIV/0!</v>
      </c>
    </row>
    <row r="215" spans="1:8" s="175" customFormat="1" ht="12.75" x14ac:dyDescent="0.2">
      <c r="A215" s="268" t="s">
        <v>745</v>
      </c>
      <c r="B215" s="170" t="s">
        <v>410</v>
      </c>
      <c r="C215" s="176" t="s">
        <v>411</v>
      </c>
      <c r="D215" s="166" t="s">
        <v>0</v>
      </c>
      <c r="E215" s="223">
        <v>10</v>
      </c>
      <c r="F215" s="167"/>
      <c r="G215" s="263">
        <f t="shared" si="29"/>
        <v>0</v>
      </c>
      <c r="H215" s="245" t="e">
        <f t="shared" si="30"/>
        <v>#DIV/0!</v>
      </c>
    </row>
    <row r="216" spans="1:8" s="175" customFormat="1" ht="12.75" x14ac:dyDescent="0.2">
      <c r="A216" s="273"/>
      <c r="B216" s="177"/>
      <c r="C216" s="178"/>
      <c r="D216" s="179"/>
      <c r="E216" s="167"/>
      <c r="F216" s="167"/>
      <c r="G216" s="263"/>
      <c r="H216" s="246"/>
    </row>
    <row r="217" spans="1:8" s="175" customFormat="1" ht="12.75" x14ac:dyDescent="0.2">
      <c r="A217" s="266" t="s">
        <v>746</v>
      </c>
      <c r="B217" s="173"/>
      <c r="C217" s="171" t="s">
        <v>537</v>
      </c>
      <c r="D217" s="174"/>
      <c r="E217" s="227"/>
      <c r="F217" s="206"/>
      <c r="G217" s="267">
        <f>SUM(G218:G220)</f>
        <v>0</v>
      </c>
      <c r="H217" s="241" t="e">
        <f>G217/$G$13</f>
        <v>#DIV/0!</v>
      </c>
    </row>
    <row r="218" spans="1:8" s="175" customFormat="1" ht="12.75" x14ac:dyDescent="0.2">
      <c r="A218" s="268" t="s">
        <v>747</v>
      </c>
      <c r="B218" s="170" t="s">
        <v>414</v>
      </c>
      <c r="C218" s="176" t="s">
        <v>415</v>
      </c>
      <c r="D218" s="166" t="s">
        <v>0</v>
      </c>
      <c r="E218" s="223">
        <v>35</v>
      </c>
      <c r="F218" s="167"/>
      <c r="G218" s="263">
        <f t="shared" ref="G218:G219" si="31">E218*F218</f>
        <v>0</v>
      </c>
      <c r="H218" s="245" t="e">
        <f>G218/$G$217</f>
        <v>#DIV/0!</v>
      </c>
    </row>
    <row r="219" spans="1:8" s="175" customFormat="1" ht="12.75" x14ac:dyDescent="0.2">
      <c r="A219" s="268" t="s">
        <v>748</v>
      </c>
      <c r="B219" s="170" t="s">
        <v>416</v>
      </c>
      <c r="C219" s="176" t="s">
        <v>417</v>
      </c>
      <c r="D219" s="166" t="s">
        <v>0</v>
      </c>
      <c r="E219" s="223">
        <v>20</v>
      </c>
      <c r="F219" s="167"/>
      <c r="G219" s="263">
        <f t="shared" si="31"/>
        <v>0</v>
      </c>
      <c r="H219" s="245" t="e">
        <f>G219/$G$217</f>
        <v>#DIV/0!</v>
      </c>
    </row>
    <row r="220" spans="1:8" x14ac:dyDescent="0.15">
      <c r="A220" s="55"/>
      <c r="B220" s="160"/>
      <c r="C220" s="43"/>
      <c r="D220" s="44"/>
      <c r="E220" s="232"/>
      <c r="F220" s="45"/>
      <c r="G220" s="274"/>
      <c r="H220" s="244"/>
    </row>
    <row r="221" spans="1:8" s="175" customFormat="1" ht="12.75" x14ac:dyDescent="0.2">
      <c r="A221" s="266" t="s">
        <v>749</v>
      </c>
      <c r="B221" s="173"/>
      <c r="C221" s="171" t="s">
        <v>538</v>
      </c>
      <c r="D221" s="174"/>
      <c r="E221" s="227"/>
      <c r="F221" s="206"/>
      <c r="G221" s="267">
        <f>SUM(G222:G223)</f>
        <v>0</v>
      </c>
      <c r="H221" s="241" t="e">
        <f>G221/$G$13</f>
        <v>#DIV/0!</v>
      </c>
    </row>
    <row r="222" spans="1:8" s="175" customFormat="1" ht="12.75" x14ac:dyDescent="0.2">
      <c r="A222" s="268" t="s">
        <v>750</v>
      </c>
      <c r="B222" s="170" t="s">
        <v>412</v>
      </c>
      <c r="C222" s="176" t="s">
        <v>413</v>
      </c>
      <c r="D222" s="166" t="s">
        <v>4</v>
      </c>
      <c r="E222" s="223">
        <v>2013.52</v>
      </c>
      <c r="F222" s="167"/>
      <c r="G222" s="263">
        <f t="shared" ref="G222" si="32">E222*F222</f>
        <v>0</v>
      </c>
      <c r="H222" s="245" t="e">
        <f>G222/$G$221</f>
        <v>#DIV/0!</v>
      </c>
    </row>
    <row r="223" spans="1:8" s="175" customFormat="1" ht="12.75" x14ac:dyDescent="0.2">
      <c r="A223" s="268"/>
      <c r="B223" s="170"/>
      <c r="C223" s="176"/>
      <c r="D223" s="166"/>
      <c r="E223" s="223"/>
      <c r="F223" s="167"/>
      <c r="G223" s="263"/>
      <c r="H223" s="245"/>
    </row>
    <row r="224" spans="1:8" ht="12.75" x14ac:dyDescent="0.15">
      <c r="A224" s="254" t="s">
        <v>591</v>
      </c>
      <c r="B224" s="211"/>
      <c r="C224" s="210" t="s">
        <v>590</v>
      </c>
      <c r="D224" s="210"/>
      <c r="E224" s="220"/>
      <c r="F224" s="212"/>
      <c r="G224" s="255">
        <f>G226+G239</f>
        <v>0</v>
      </c>
      <c r="H224" s="240"/>
    </row>
    <row r="225" spans="1:8" x14ac:dyDescent="0.15">
      <c r="A225" s="33"/>
      <c r="B225" s="34"/>
      <c r="C225" s="35"/>
      <c r="D225" s="36"/>
      <c r="E225" s="221"/>
      <c r="F225" s="37"/>
      <c r="G225" s="256"/>
      <c r="H225" s="247"/>
    </row>
    <row r="226" spans="1:8" s="184" customFormat="1" ht="12.75" x14ac:dyDescent="0.2">
      <c r="A226" s="275" t="s">
        <v>445</v>
      </c>
      <c r="B226" s="181"/>
      <c r="C226" s="182" t="s">
        <v>568</v>
      </c>
      <c r="D226" s="183"/>
      <c r="E226" s="207"/>
      <c r="F226" s="207"/>
      <c r="G226" s="267">
        <f>SUM(G227:G238)</f>
        <v>0</v>
      </c>
      <c r="H226" s="241" t="e">
        <f>G226/$G$224</f>
        <v>#DIV/0!</v>
      </c>
    </row>
    <row r="227" spans="1:8" s="184" customFormat="1" ht="12.75" x14ac:dyDescent="0.2">
      <c r="A227" s="268" t="s">
        <v>570</v>
      </c>
      <c r="B227" s="165" t="s">
        <v>24</v>
      </c>
      <c r="C227" s="176" t="s">
        <v>25</v>
      </c>
      <c r="D227" s="166" t="s">
        <v>6</v>
      </c>
      <c r="E227" s="189">
        <v>171.18</v>
      </c>
      <c r="F227" s="167"/>
      <c r="G227" s="259">
        <f t="shared" ref="G227:G237" si="33">F227*E227</f>
        <v>0</v>
      </c>
      <c r="H227" s="245" t="e">
        <f>G227/$G$226</f>
        <v>#DIV/0!</v>
      </c>
    </row>
    <row r="228" spans="1:8" s="184" customFormat="1" ht="12.75" x14ac:dyDescent="0.2">
      <c r="A228" s="268" t="s">
        <v>571</v>
      </c>
      <c r="B228" s="165" t="s">
        <v>26</v>
      </c>
      <c r="C228" s="176" t="s">
        <v>27</v>
      </c>
      <c r="D228" s="166" t="s">
        <v>6</v>
      </c>
      <c r="E228" s="189">
        <v>14.74</v>
      </c>
      <c r="F228" s="167"/>
      <c r="G228" s="259">
        <f t="shared" si="33"/>
        <v>0</v>
      </c>
      <c r="H228" s="245" t="e">
        <f t="shared" ref="H228:H237" si="34">G228/$G$226</f>
        <v>#DIV/0!</v>
      </c>
    </row>
    <row r="229" spans="1:8" s="184" customFormat="1" ht="12.75" x14ac:dyDescent="0.2">
      <c r="A229" s="268" t="s">
        <v>572</v>
      </c>
      <c r="B229" s="165" t="s">
        <v>28</v>
      </c>
      <c r="C229" s="176" t="s">
        <v>29</v>
      </c>
      <c r="D229" s="166" t="s">
        <v>4</v>
      </c>
      <c r="E229" s="189">
        <v>66</v>
      </c>
      <c r="F229" s="167"/>
      <c r="G229" s="259">
        <f t="shared" si="33"/>
        <v>0</v>
      </c>
      <c r="H229" s="245" t="e">
        <f t="shared" si="34"/>
        <v>#DIV/0!</v>
      </c>
    </row>
    <row r="230" spans="1:8" s="184" customFormat="1" ht="25.5" x14ac:dyDescent="0.2">
      <c r="A230" s="268" t="s">
        <v>573</v>
      </c>
      <c r="B230" s="165" t="s">
        <v>30</v>
      </c>
      <c r="C230" s="176" t="s">
        <v>31</v>
      </c>
      <c r="D230" s="166" t="s">
        <v>6</v>
      </c>
      <c r="E230" s="189">
        <v>743.48</v>
      </c>
      <c r="F230" s="167"/>
      <c r="G230" s="259">
        <f t="shared" si="33"/>
        <v>0</v>
      </c>
      <c r="H230" s="245" t="e">
        <f t="shared" si="34"/>
        <v>#DIV/0!</v>
      </c>
    </row>
    <row r="231" spans="1:8" s="184" customFormat="1" ht="12.75" x14ac:dyDescent="0.2">
      <c r="A231" s="268" t="s">
        <v>751</v>
      </c>
      <c r="B231" s="165" t="s">
        <v>32</v>
      </c>
      <c r="C231" s="176" t="s">
        <v>33</v>
      </c>
      <c r="D231" s="166" t="s">
        <v>4</v>
      </c>
      <c r="E231" s="276">
        <v>5947.83</v>
      </c>
      <c r="F231" s="167"/>
      <c r="G231" s="259">
        <f t="shared" si="33"/>
        <v>0</v>
      </c>
      <c r="H231" s="245" t="e">
        <f t="shared" si="34"/>
        <v>#DIV/0!</v>
      </c>
    </row>
    <row r="232" spans="1:8" s="184" customFormat="1" ht="12.75" x14ac:dyDescent="0.2">
      <c r="A232" s="268" t="s">
        <v>752</v>
      </c>
      <c r="B232" s="165" t="s">
        <v>34</v>
      </c>
      <c r="C232" s="176" t="s">
        <v>35</v>
      </c>
      <c r="D232" s="166" t="s">
        <v>4</v>
      </c>
      <c r="E232" s="189">
        <v>1285.76</v>
      </c>
      <c r="F232" s="167"/>
      <c r="G232" s="259">
        <f t="shared" si="33"/>
        <v>0</v>
      </c>
      <c r="H232" s="245" t="e">
        <f t="shared" si="34"/>
        <v>#DIV/0!</v>
      </c>
    </row>
    <row r="233" spans="1:8" s="184" customFormat="1" ht="12.75" x14ac:dyDescent="0.2">
      <c r="A233" s="268" t="s">
        <v>753</v>
      </c>
      <c r="B233" s="165" t="s">
        <v>36</v>
      </c>
      <c r="C233" s="176" t="s">
        <v>37</v>
      </c>
      <c r="D233" s="166" t="s">
        <v>4</v>
      </c>
      <c r="E233" s="189">
        <v>1100.1600000000001</v>
      </c>
      <c r="F233" s="167"/>
      <c r="G233" s="259">
        <f t="shared" si="33"/>
        <v>0</v>
      </c>
      <c r="H233" s="245" t="e">
        <f t="shared" si="34"/>
        <v>#DIV/0!</v>
      </c>
    </row>
    <row r="234" spans="1:8" s="184" customFormat="1" ht="12.75" x14ac:dyDescent="0.2">
      <c r="A234" s="268" t="s">
        <v>754</v>
      </c>
      <c r="B234" s="165" t="s">
        <v>38</v>
      </c>
      <c r="C234" s="176" t="s">
        <v>39</v>
      </c>
      <c r="D234" s="166" t="s">
        <v>4</v>
      </c>
      <c r="E234" s="189">
        <v>72.239999999999995</v>
      </c>
      <c r="F234" s="167"/>
      <c r="G234" s="259">
        <f t="shared" si="33"/>
        <v>0</v>
      </c>
      <c r="H234" s="245" t="e">
        <f t="shared" si="34"/>
        <v>#DIV/0!</v>
      </c>
    </row>
    <row r="235" spans="1:8" s="184" customFormat="1" ht="25.5" x14ac:dyDescent="0.2">
      <c r="A235" s="268" t="s">
        <v>755</v>
      </c>
      <c r="B235" s="165" t="s">
        <v>40</v>
      </c>
      <c r="C235" s="176" t="s">
        <v>41</v>
      </c>
      <c r="D235" s="166" t="s">
        <v>4</v>
      </c>
      <c r="E235" s="189">
        <v>1100.1600000000001</v>
      </c>
      <c r="F235" s="167"/>
      <c r="G235" s="259">
        <f t="shared" si="33"/>
        <v>0</v>
      </c>
      <c r="H235" s="245" t="e">
        <f t="shared" si="34"/>
        <v>#DIV/0!</v>
      </c>
    </row>
    <row r="236" spans="1:8" s="184" customFormat="1" ht="12.75" x14ac:dyDescent="0.2">
      <c r="A236" s="268" t="s">
        <v>756</v>
      </c>
      <c r="B236" s="165" t="s">
        <v>42</v>
      </c>
      <c r="C236" s="176" t="s">
        <v>43</v>
      </c>
      <c r="D236" s="166" t="s">
        <v>4</v>
      </c>
      <c r="E236" s="189">
        <v>168.21</v>
      </c>
      <c r="F236" s="167"/>
      <c r="G236" s="259">
        <f t="shared" si="33"/>
        <v>0</v>
      </c>
      <c r="H236" s="245" t="e">
        <f t="shared" si="34"/>
        <v>#DIV/0!</v>
      </c>
    </row>
    <row r="237" spans="1:8" s="184" customFormat="1" ht="12.75" x14ac:dyDescent="0.2">
      <c r="A237" s="268" t="s">
        <v>757</v>
      </c>
      <c r="B237" s="165" t="s">
        <v>44</v>
      </c>
      <c r="C237" s="176" t="s">
        <v>45</v>
      </c>
      <c r="D237" s="166" t="s">
        <v>5</v>
      </c>
      <c r="E237" s="189">
        <v>34.75</v>
      </c>
      <c r="F237" s="167"/>
      <c r="G237" s="259">
        <f t="shared" si="33"/>
        <v>0</v>
      </c>
      <c r="H237" s="245" t="e">
        <f t="shared" si="34"/>
        <v>#DIV/0!</v>
      </c>
    </row>
    <row r="238" spans="1:8" s="184" customFormat="1" ht="12.75" x14ac:dyDescent="0.2">
      <c r="A238" s="273"/>
      <c r="B238" s="177"/>
      <c r="C238" s="178"/>
      <c r="D238" s="185"/>
      <c r="E238" s="189"/>
      <c r="F238" s="189"/>
      <c r="G238" s="259"/>
      <c r="H238" s="248"/>
    </row>
    <row r="239" spans="1:8" s="184" customFormat="1" ht="12.75" x14ac:dyDescent="0.2">
      <c r="A239" s="275" t="s">
        <v>446</v>
      </c>
      <c r="B239" s="181"/>
      <c r="C239" s="186" t="s">
        <v>569</v>
      </c>
      <c r="D239" s="183"/>
      <c r="E239" s="207"/>
      <c r="F239" s="207"/>
      <c r="G239" s="267">
        <f>SUM(G240:G258)</f>
        <v>0</v>
      </c>
      <c r="H239" s="241" t="e">
        <f>G239/$G$224</f>
        <v>#DIV/0!</v>
      </c>
    </row>
    <row r="240" spans="1:8" s="184" customFormat="1" ht="25.5" x14ac:dyDescent="0.2">
      <c r="A240" s="268" t="s">
        <v>575</v>
      </c>
      <c r="B240" s="165" t="s">
        <v>52</v>
      </c>
      <c r="C240" s="176" t="s">
        <v>53</v>
      </c>
      <c r="D240" s="166" t="s">
        <v>4</v>
      </c>
      <c r="E240" s="189">
        <v>330</v>
      </c>
      <c r="F240" s="167"/>
      <c r="G240" s="259">
        <f>F240*E240</f>
        <v>0</v>
      </c>
      <c r="H240" s="245" t="e">
        <f t="shared" ref="H240:H257" si="35">G240/$G$239</f>
        <v>#DIV/0!</v>
      </c>
    </row>
    <row r="241" spans="1:8" s="184" customFormat="1" ht="12.75" x14ac:dyDescent="0.2">
      <c r="A241" s="268" t="s">
        <v>576</v>
      </c>
      <c r="B241" s="165" t="s">
        <v>50</v>
      </c>
      <c r="C241" s="176" t="s">
        <v>51</v>
      </c>
      <c r="D241" s="166" t="s">
        <v>4</v>
      </c>
      <c r="E241" s="189">
        <v>555.9</v>
      </c>
      <c r="F241" s="167"/>
      <c r="G241" s="259">
        <f t="shared" ref="G241:G257" si="36">F241*E241</f>
        <v>0</v>
      </c>
      <c r="H241" s="245" t="e">
        <f t="shared" si="35"/>
        <v>#DIV/0!</v>
      </c>
    </row>
    <row r="242" spans="1:8" s="184" customFormat="1" ht="12.75" x14ac:dyDescent="0.2">
      <c r="A242" s="268" t="s">
        <v>577</v>
      </c>
      <c r="B242" s="165" t="s">
        <v>54</v>
      </c>
      <c r="C242" s="176" t="s">
        <v>55</v>
      </c>
      <c r="D242" s="166" t="s">
        <v>5</v>
      </c>
      <c r="E242" s="189">
        <v>9861.39</v>
      </c>
      <c r="F242" s="167"/>
      <c r="G242" s="259">
        <f t="shared" si="36"/>
        <v>0</v>
      </c>
      <c r="H242" s="245" t="e">
        <f t="shared" si="35"/>
        <v>#DIV/0!</v>
      </c>
    </row>
    <row r="243" spans="1:8" s="184" customFormat="1" ht="12.75" x14ac:dyDescent="0.2">
      <c r="A243" s="268" t="s">
        <v>578</v>
      </c>
      <c r="B243" s="165" t="s">
        <v>56</v>
      </c>
      <c r="C243" s="176" t="s">
        <v>57</v>
      </c>
      <c r="D243" s="166" t="s">
        <v>5</v>
      </c>
      <c r="E243" s="189">
        <v>457.68</v>
      </c>
      <c r="F243" s="167"/>
      <c r="G243" s="259">
        <f t="shared" si="36"/>
        <v>0</v>
      </c>
      <c r="H243" s="245" t="e">
        <f t="shared" si="35"/>
        <v>#DIV/0!</v>
      </c>
    </row>
    <row r="244" spans="1:8" s="184" customFormat="1" ht="12.75" x14ac:dyDescent="0.2">
      <c r="A244" s="268" t="s">
        <v>579</v>
      </c>
      <c r="B244" s="165" t="s">
        <v>58</v>
      </c>
      <c r="C244" s="176" t="s">
        <v>59</v>
      </c>
      <c r="D244" s="166" t="s">
        <v>4</v>
      </c>
      <c r="E244" s="189">
        <v>1270.49</v>
      </c>
      <c r="F244" s="167"/>
      <c r="G244" s="259">
        <f t="shared" si="36"/>
        <v>0</v>
      </c>
      <c r="H244" s="245" t="e">
        <f t="shared" si="35"/>
        <v>#DIV/0!</v>
      </c>
    </row>
    <row r="245" spans="1:8" s="184" customFormat="1" ht="12.75" x14ac:dyDescent="0.2">
      <c r="A245" s="268" t="s">
        <v>580</v>
      </c>
      <c r="B245" s="165" t="s">
        <v>60</v>
      </c>
      <c r="C245" s="176" t="s">
        <v>61</v>
      </c>
      <c r="D245" s="166" t="s">
        <v>62</v>
      </c>
      <c r="E245" s="189">
        <v>860</v>
      </c>
      <c r="F245" s="167"/>
      <c r="G245" s="259">
        <f t="shared" si="36"/>
        <v>0</v>
      </c>
      <c r="H245" s="245" t="e">
        <f t="shared" si="35"/>
        <v>#DIV/0!</v>
      </c>
    </row>
    <row r="246" spans="1:8" s="184" customFormat="1" ht="12.75" x14ac:dyDescent="0.2">
      <c r="A246" s="268" t="s">
        <v>581</v>
      </c>
      <c r="B246" s="165" t="s">
        <v>63</v>
      </c>
      <c r="C246" s="176" t="s">
        <v>64</v>
      </c>
      <c r="D246" s="166" t="s">
        <v>4</v>
      </c>
      <c r="E246" s="189">
        <v>1422.95</v>
      </c>
      <c r="F246" s="167"/>
      <c r="G246" s="259">
        <f t="shared" si="36"/>
        <v>0</v>
      </c>
      <c r="H246" s="245" t="e">
        <f t="shared" si="35"/>
        <v>#DIV/0!</v>
      </c>
    </row>
    <row r="247" spans="1:8" s="184" customFormat="1" ht="12.75" x14ac:dyDescent="0.2">
      <c r="A247" s="268" t="s">
        <v>582</v>
      </c>
      <c r="B247" s="165" t="s">
        <v>67</v>
      </c>
      <c r="C247" s="176" t="s">
        <v>68</v>
      </c>
      <c r="D247" s="166" t="s">
        <v>5</v>
      </c>
      <c r="E247" s="189">
        <v>76.28</v>
      </c>
      <c r="F247" s="167"/>
      <c r="G247" s="259">
        <f t="shared" si="36"/>
        <v>0</v>
      </c>
      <c r="H247" s="245" t="e">
        <f t="shared" si="35"/>
        <v>#DIV/0!</v>
      </c>
    </row>
    <row r="248" spans="1:8" s="184" customFormat="1" ht="12.75" x14ac:dyDescent="0.2">
      <c r="A248" s="268" t="s">
        <v>583</v>
      </c>
      <c r="B248" s="165" t="s">
        <v>69</v>
      </c>
      <c r="C248" s="176" t="s">
        <v>70</v>
      </c>
      <c r="D248" s="166" t="s">
        <v>5</v>
      </c>
      <c r="E248" s="189">
        <v>32.26</v>
      </c>
      <c r="F248" s="167"/>
      <c r="G248" s="259">
        <f t="shared" si="36"/>
        <v>0</v>
      </c>
      <c r="H248" s="245" t="e">
        <f t="shared" si="35"/>
        <v>#DIV/0!</v>
      </c>
    </row>
    <row r="249" spans="1:8" s="184" customFormat="1" ht="12.75" x14ac:dyDescent="0.2">
      <c r="A249" s="268" t="s">
        <v>584</v>
      </c>
      <c r="B249" s="165" t="s">
        <v>73</v>
      </c>
      <c r="C249" s="176" t="s">
        <v>74</v>
      </c>
      <c r="D249" s="166" t="s">
        <v>0</v>
      </c>
      <c r="E249" s="189">
        <v>70</v>
      </c>
      <c r="F249" s="167"/>
      <c r="G249" s="259">
        <f t="shared" si="36"/>
        <v>0</v>
      </c>
      <c r="H249" s="245" t="e">
        <f t="shared" si="35"/>
        <v>#DIV/0!</v>
      </c>
    </row>
    <row r="250" spans="1:8" s="184" customFormat="1" ht="25.5" x14ac:dyDescent="0.2">
      <c r="A250" s="268" t="s">
        <v>758</v>
      </c>
      <c r="B250" s="165" t="s">
        <v>75</v>
      </c>
      <c r="C250" s="176" t="s">
        <v>76</v>
      </c>
      <c r="D250" s="166" t="s">
        <v>5</v>
      </c>
      <c r="E250" s="189">
        <v>367.5</v>
      </c>
      <c r="F250" s="167"/>
      <c r="G250" s="259">
        <f t="shared" si="36"/>
        <v>0</v>
      </c>
      <c r="H250" s="245" t="e">
        <f t="shared" si="35"/>
        <v>#DIV/0!</v>
      </c>
    </row>
    <row r="251" spans="1:8" s="184" customFormat="1" ht="12.75" x14ac:dyDescent="0.2">
      <c r="A251" s="268" t="s">
        <v>759</v>
      </c>
      <c r="B251" s="165" t="s">
        <v>79</v>
      </c>
      <c r="C251" s="176" t="s">
        <v>80</v>
      </c>
      <c r="D251" s="166" t="s">
        <v>0</v>
      </c>
      <c r="E251" s="189">
        <v>70</v>
      </c>
      <c r="F251" s="167"/>
      <c r="G251" s="259">
        <f t="shared" si="36"/>
        <v>0</v>
      </c>
      <c r="H251" s="245" t="e">
        <f t="shared" si="35"/>
        <v>#DIV/0!</v>
      </c>
    </row>
    <row r="252" spans="1:8" s="184" customFormat="1" ht="12.75" x14ac:dyDescent="0.2">
      <c r="A252" s="268" t="s">
        <v>760</v>
      </c>
      <c r="B252" s="165" t="s">
        <v>83</v>
      </c>
      <c r="C252" s="176" t="s">
        <v>84</v>
      </c>
      <c r="D252" s="166" t="s">
        <v>5</v>
      </c>
      <c r="E252" s="189">
        <v>152.56</v>
      </c>
      <c r="F252" s="167"/>
      <c r="G252" s="259">
        <f t="shared" si="36"/>
        <v>0</v>
      </c>
      <c r="H252" s="245" t="e">
        <f t="shared" si="35"/>
        <v>#DIV/0!</v>
      </c>
    </row>
    <row r="253" spans="1:8" s="184" customFormat="1" ht="12.75" x14ac:dyDescent="0.2">
      <c r="A253" s="268" t="s">
        <v>761</v>
      </c>
      <c r="B253" s="165" t="s">
        <v>87</v>
      </c>
      <c r="C253" s="176" t="s">
        <v>88</v>
      </c>
      <c r="D253" s="166" t="s">
        <v>0</v>
      </c>
      <c r="E253" s="189">
        <v>2</v>
      </c>
      <c r="F253" s="167"/>
      <c r="G253" s="259">
        <f t="shared" si="36"/>
        <v>0</v>
      </c>
      <c r="H253" s="245" t="e">
        <f t="shared" si="35"/>
        <v>#DIV/0!</v>
      </c>
    </row>
    <row r="254" spans="1:8" s="184" customFormat="1" ht="51" x14ac:dyDescent="0.2">
      <c r="A254" s="268" t="s">
        <v>762</v>
      </c>
      <c r="B254" s="165" t="s">
        <v>890</v>
      </c>
      <c r="C254" s="217" t="s">
        <v>895</v>
      </c>
      <c r="D254" s="216" t="s">
        <v>7</v>
      </c>
      <c r="E254" s="167">
        <v>1</v>
      </c>
      <c r="F254" s="238"/>
      <c r="G254" s="259">
        <f t="shared" si="36"/>
        <v>0</v>
      </c>
      <c r="H254" s="245" t="e">
        <f t="shared" si="35"/>
        <v>#DIV/0!</v>
      </c>
    </row>
    <row r="255" spans="1:8" s="184" customFormat="1" ht="51" x14ac:dyDescent="0.2">
      <c r="A255" s="268" t="s">
        <v>763</v>
      </c>
      <c r="B255" s="165" t="s">
        <v>896</v>
      </c>
      <c r="C255" s="217" t="s">
        <v>897</v>
      </c>
      <c r="D255" s="216" t="s">
        <v>7</v>
      </c>
      <c r="E255" s="167">
        <v>1</v>
      </c>
      <c r="F255" s="238"/>
      <c r="G255" s="259">
        <f t="shared" ref="G255" si="37">F255*E255</f>
        <v>0</v>
      </c>
      <c r="H255" s="245" t="e">
        <f t="shared" si="35"/>
        <v>#DIV/0!</v>
      </c>
    </row>
    <row r="256" spans="1:8" s="184" customFormat="1" ht="25.5" x14ac:dyDescent="0.2">
      <c r="A256" s="268" t="s">
        <v>764</v>
      </c>
      <c r="B256" s="165" t="s">
        <v>420</v>
      </c>
      <c r="C256" s="176" t="s">
        <v>475</v>
      </c>
      <c r="D256" s="166" t="s">
        <v>6</v>
      </c>
      <c r="E256" s="189">
        <v>1854.2</v>
      </c>
      <c r="F256" s="167"/>
      <c r="G256" s="259">
        <f t="shared" si="36"/>
        <v>0</v>
      </c>
      <c r="H256" s="245" t="e">
        <f t="shared" si="35"/>
        <v>#DIV/0!</v>
      </c>
    </row>
    <row r="257" spans="1:8" s="184" customFormat="1" ht="12.75" x14ac:dyDescent="0.2">
      <c r="A257" s="268" t="s">
        <v>765</v>
      </c>
      <c r="B257" s="165" t="s">
        <v>85</v>
      </c>
      <c r="C257" s="176" t="s">
        <v>86</v>
      </c>
      <c r="D257" s="166" t="s">
        <v>0</v>
      </c>
      <c r="E257" s="189">
        <v>2</v>
      </c>
      <c r="F257" s="167"/>
      <c r="G257" s="259">
        <f t="shared" si="36"/>
        <v>0</v>
      </c>
      <c r="H257" s="245" t="e">
        <f t="shared" si="35"/>
        <v>#DIV/0!</v>
      </c>
    </row>
    <row r="258" spans="1:8" s="184" customFormat="1" ht="12.75" x14ac:dyDescent="0.2">
      <c r="A258" s="268"/>
      <c r="B258" s="165"/>
      <c r="C258" s="176"/>
      <c r="D258" s="169"/>
      <c r="E258" s="190"/>
      <c r="F258" s="190"/>
      <c r="G258" s="277"/>
      <c r="H258" s="245"/>
    </row>
    <row r="259" spans="1:8" s="213" customFormat="1" ht="12.75" x14ac:dyDescent="0.2">
      <c r="A259" s="254" t="s">
        <v>593</v>
      </c>
      <c r="B259" s="211"/>
      <c r="C259" s="210" t="s">
        <v>888</v>
      </c>
      <c r="D259" s="210"/>
      <c r="E259" s="220"/>
      <c r="F259" s="212"/>
      <c r="G259" s="255">
        <f>G261+G266+G270+G283+G287+G290+G295+G307+G317+G320+G327+G372+G390+G396</f>
        <v>0</v>
      </c>
      <c r="H259" s="240"/>
    </row>
    <row r="260" spans="1:8" s="184" customFormat="1" ht="12.75" x14ac:dyDescent="0.2">
      <c r="A260" s="268"/>
      <c r="B260" s="165"/>
      <c r="C260" s="176"/>
      <c r="D260" s="169"/>
      <c r="E260" s="190"/>
      <c r="F260" s="190"/>
      <c r="G260" s="277"/>
      <c r="H260" s="245"/>
    </row>
    <row r="261" spans="1:8" s="184" customFormat="1" ht="12.75" x14ac:dyDescent="0.2">
      <c r="A261" s="275" t="s">
        <v>474</v>
      </c>
      <c r="B261" s="181"/>
      <c r="C261" s="186" t="s">
        <v>574</v>
      </c>
      <c r="D261" s="183"/>
      <c r="E261" s="207"/>
      <c r="F261" s="207"/>
      <c r="G261" s="267">
        <f>SUM(G262:G265)</f>
        <v>0</v>
      </c>
      <c r="H261" s="241" t="e">
        <f>G261/$G$259</f>
        <v>#DIV/0!</v>
      </c>
    </row>
    <row r="262" spans="1:8" s="184" customFormat="1" ht="12.75" x14ac:dyDescent="0.2">
      <c r="A262" s="268" t="s">
        <v>766</v>
      </c>
      <c r="B262" s="165" t="s">
        <v>462</v>
      </c>
      <c r="C262" s="176" t="s">
        <v>3</v>
      </c>
      <c r="D262" s="166" t="s">
        <v>0</v>
      </c>
      <c r="E262" s="167">
        <v>30</v>
      </c>
      <c r="F262" s="167"/>
      <c r="G262" s="259">
        <f t="shared" ref="G262:G268" si="38">F262*E262</f>
        <v>0</v>
      </c>
      <c r="H262" s="245" t="e">
        <f t="shared" ref="H262:H264" si="39">G262/$G$261</f>
        <v>#DIV/0!</v>
      </c>
    </row>
    <row r="263" spans="1:8" s="184" customFormat="1" ht="12.75" x14ac:dyDescent="0.2">
      <c r="A263" s="268" t="s">
        <v>767</v>
      </c>
      <c r="B263" s="165" t="s">
        <v>463</v>
      </c>
      <c r="C263" s="176" t="s">
        <v>1</v>
      </c>
      <c r="D263" s="166" t="s">
        <v>0</v>
      </c>
      <c r="E263" s="167">
        <v>25</v>
      </c>
      <c r="F263" s="167"/>
      <c r="G263" s="259">
        <f t="shared" si="38"/>
        <v>0</v>
      </c>
      <c r="H263" s="245" t="e">
        <f t="shared" si="39"/>
        <v>#DIV/0!</v>
      </c>
    </row>
    <row r="264" spans="1:8" s="184" customFormat="1" ht="12.75" x14ac:dyDescent="0.2">
      <c r="A264" s="268" t="s">
        <v>768</v>
      </c>
      <c r="B264" s="165" t="s">
        <v>464</v>
      </c>
      <c r="C264" s="176" t="s">
        <v>2</v>
      </c>
      <c r="D264" s="166" t="s">
        <v>0</v>
      </c>
      <c r="E264" s="167">
        <v>25</v>
      </c>
      <c r="F264" s="167"/>
      <c r="G264" s="259">
        <f t="shared" si="38"/>
        <v>0</v>
      </c>
      <c r="H264" s="245" t="e">
        <f t="shared" si="39"/>
        <v>#DIV/0!</v>
      </c>
    </row>
    <row r="265" spans="1:8" s="184" customFormat="1" ht="12.75" x14ac:dyDescent="0.2">
      <c r="A265" s="268"/>
      <c r="B265" s="165"/>
      <c r="C265" s="176"/>
      <c r="D265" s="169"/>
      <c r="E265" s="190"/>
      <c r="F265" s="208"/>
      <c r="G265" s="259"/>
      <c r="H265" s="245"/>
    </row>
    <row r="266" spans="1:8" s="184" customFormat="1" ht="12.75" x14ac:dyDescent="0.2">
      <c r="A266" s="275" t="s">
        <v>769</v>
      </c>
      <c r="B266" s="181"/>
      <c r="C266" s="186" t="s">
        <v>465</v>
      </c>
      <c r="D266" s="183"/>
      <c r="E266" s="207"/>
      <c r="F266" s="207"/>
      <c r="G266" s="267">
        <f>SUM(G267:G269)</f>
        <v>0</v>
      </c>
      <c r="H266" s="241" t="e">
        <f>G266/$G$259</f>
        <v>#DIV/0!</v>
      </c>
    </row>
    <row r="267" spans="1:8" s="184" customFormat="1" ht="12.75" x14ac:dyDescent="0.2">
      <c r="A267" s="268" t="s">
        <v>770</v>
      </c>
      <c r="B267" s="165" t="s">
        <v>16</v>
      </c>
      <c r="C267" s="176" t="s">
        <v>17</v>
      </c>
      <c r="D267" s="166" t="s">
        <v>5</v>
      </c>
      <c r="E267" s="167">
        <v>1285.54</v>
      </c>
      <c r="F267" s="167"/>
      <c r="G267" s="259">
        <f t="shared" si="38"/>
        <v>0</v>
      </c>
      <c r="H267" s="245" t="e">
        <f>G267/$G$266</f>
        <v>#DIV/0!</v>
      </c>
    </row>
    <row r="268" spans="1:8" s="184" customFormat="1" ht="12.75" x14ac:dyDescent="0.2">
      <c r="A268" s="268" t="s">
        <v>771</v>
      </c>
      <c r="B268" s="165" t="s">
        <v>496</v>
      </c>
      <c r="C268" s="176" t="s">
        <v>21</v>
      </c>
      <c r="D268" s="166" t="s">
        <v>20</v>
      </c>
      <c r="E268" s="167">
        <v>1050.32</v>
      </c>
      <c r="F268" s="167"/>
      <c r="G268" s="259">
        <f t="shared" si="38"/>
        <v>0</v>
      </c>
      <c r="H268" s="245" t="e">
        <f>G268/$G$266</f>
        <v>#DIV/0!</v>
      </c>
    </row>
    <row r="269" spans="1:8" s="184" customFormat="1" ht="12.75" x14ac:dyDescent="0.2">
      <c r="A269" s="268"/>
      <c r="B269" s="165"/>
      <c r="C269" s="176"/>
      <c r="D269" s="166"/>
      <c r="E269" s="190"/>
      <c r="F269" s="167"/>
      <c r="G269" s="277"/>
      <c r="H269" s="245"/>
    </row>
    <row r="270" spans="1:8" s="184" customFormat="1" ht="12.75" x14ac:dyDescent="0.2">
      <c r="A270" s="275" t="s">
        <v>772</v>
      </c>
      <c r="B270" s="181"/>
      <c r="C270" s="186" t="s">
        <v>585</v>
      </c>
      <c r="D270" s="183"/>
      <c r="E270" s="207"/>
      <c r="F270" s="207"/>
      <c r="G270" s="267">
        <f>SUM(G271:G282)</f>
        <v>0</v>
      </c>
      <c r="H270" s="241" t="e">
        <f>G270/$G$259</f>
        <v>#DIV/0!</v>
      </c>
    </row>
    <row r="271" spans="1:8" s="184" customFormat="1" ht="12.75" x14ac:dyDescent="0.2">
      <c r="A271" s="268" t="s">
        <v>773</v>
      </c>
      <c r="B271" s="168" t="s">
        <v>32</v>
      </c>
      <c r="C271" s="176" t="s">
        <v>33</v>
      </c>
      <c r="D271" s="166" t="s">
        <v>4</v>
      </c>
      <c r="E271" s="167">
        <v>1467</v>
      </c>
      <c r="F271" s="167"/>
      <c r="G271" s="259">
        <f t="shared" ref="G271:G280" si="40">F271*E271</f>
        <v>0</v>
      </c>
      <c r="H271" s="245" t="e">
        <f t="shared" ref="H271:H281" si="41">G271/$G$270</f>
        <v>#DIV/0!</v>
      </c>
    </row>
    <row r="272" spans="1:8" s="184" customFormat="1" ht="12.75" x14ac:dyDescent="0.2">
      <c r="A272" s="268" t="s">
        <v>774</v>
      </c>
      <c r="B272" s="165" t="s">
        <v>36</v>
      </c>
      <c r="C272" s="176" t="s">
        <v>37</v>
      </c>
      <c r="D272" s="166" t="s">
        <v>4</v>
      </c>
      <c r="E272" s="167">
        <v>1807.8</v>
      </c>
      <c r="F272" s="167"/>
      <c r="G272" s="259">
        <f t="shared" si="40"/>
        <v>0</v>
      </c>
      <c r="H272" s="245" t="e">
        <f t="shared" si="41"/>
        <v>#DIV/0!</v>
      </c>
    </row>
    <row r="273" spans="1:8" s="184" customFormat="1" ht="25.5" x14ac:dyDescent="0.2">
      <c r="A273" s="268" t="s">
        <v>775</v>
      </c>
      <c r="B273" s="165" t="s">
        <v>46</v>
      </c>
      <c r="C273" s="176" t="s">
        <v>47</v>
      </c>
      <c r="D273" s="166" t="s">
        <v>4</v>
      </c>
      <c r="E273" s="167">
        <v>3123</v>
      </c>
      <c r="F273" s="167"/>
      <c r="G273" s="259">
        <f t="shared" si="40"/>
        <v>0</v>
      </c>
      <c r="H273" s="245" t="e">
        <f t="shared" si="41"/>
        <v>#DIV/0!</v>
      </c>
    </row>
    <row r="274" spans="1:8" s="184" customFormat="1" ht="12.75" x14ac:dyDescent="0.2">
      <c r="A274" s="268" t="s">
        <v>776</v>
      </c>
      <c r="B274" s="165" t="s">
        <v>48</v>
      </c>
      <c r="C274" s="176" t="s">
        <v>49</v>
      </c>
      <c r="D274" s="166" t="s">
        <v>4</v>
      </c>
      <c r="E274" s="167">
        <v>7263</v>
      </c>
      <c r="F274" s="167"/>
      <c r="G274" s="259">
        <f t="shared" si="40"/>
        <v>0</v>
      </c>
      <c r="H274" s="245" t="e">
        <f t="shared" si="41"/>
        <v>#DIV/0!</v>
      </c>
    </row>
    <row r="275" spans="1:8" s="184" customFormat="1" ht="12.75" x14ac:dyDescent="0.2">
      <c r="A275" s="268" t="s">
        <v>777</v>
      </c>
      <c r="B275" s="165" t="s">
        <v>54</v>
      </c>
      <c r="C275" s="176" t="s">
        <v>55</v>
      </c>
      <c r="D275" s="166" t="s">
        <v>5</v>
      </c>
      <c r="E275" s="167">
        <v>13770</v>
      </c>
      <c r="F275" s="167"/>
      <c r="G275" s="259">
        <f t="shared" si="40"/>
        <v>0</v>
      </c>
      <c r="H275" s="245" t="e">
        <f t="shared" si="41"/>
        <v>#DIV/0!</v>
      </c>
    </row>
    <row r="276" spans="1:8" s="184" customFormat="1" ht="12.75" x14ac:dyDescent="0.2">
      <c r="A276" s="268" t="s">
        <v>778</v>
      </c>
      <c r="B276" s="165" t="s">
        <v>63</v>
      </c>
      <c r="C276" s="176" t="s">
        <v>64</v>
      </c>
      <c r="D276" s="166" t="s">
        <v>4</v>
      </c>
      <c r="E276" s="167">
        <v>4308.5</v>
      </c>
      <c r="F276" s="167"/>
      <c r="G276" s="259">
        <f t="shared" si="40"/>
        <v>0</v>
      </c>
      <c r="H276" s="245" t="e">
        <f t="shared" si="41"/>
        <v>#DIV/0!</v>
      </c>
    </row>
    <row r="277" spans="1:8" s="184" customFormat="1" ht="12.75" x14ac:dyDescent="0.2">
      <c r="A277" s="268" t="s">
        <v>779</v>
      </c>
      <c r="B277" s="165" t="s">
        <v>67</v>
      </c>
      <c r="C277" s="176" t="s">
        <v>68</v>
      </c>
      <c r="D277" s="166" t="s">
        <v>5</v>
      </c>
      <c r="E277" s="167">
        <v>162.5</v>
      </c>
      <c r="F277" s="167"/>
      <c r="G277" s="259">
        <f t="shared" si="40"/>
        <v>0</v>
      </c>
      <c r="H277" s="245" t="e">
        <f t="shared" si="41"/>
        <v>#DIV/0!</v>
      </c>
    </row>
    <row r="278" spans="1:8" s="184" customFormat="1" ht="12.75" x14ac:dyDescent="0.2">
      <c r="A278" s="268" t="s">
        <v>780</v>
      </c>
      <c r="B278" s="165" t="s">
        <v>73</v>
      </c>
      <c r="C278" s="176" t="s">
        <v>74</v>
      </c>
      <c r="D278" s="166" t="s">
        <v>0</v>
      </c>
      <c r="E278" s="167">
        <v>60</v>
      </c>
      <c r="F278" s="167"/>
      <c r="G278" s="259">
        <f t="shared" si="40"/>
        <v>0</v>
      </c>
      <c r="H278" s="245" t="e">
        <f t="shared" si="41"/>
        <v>#DIV/0!</v>
      </c>
    </row>
    <row r="279" spans="1:8" s="184" customFormat="1" ht="25.5" x14ac:dyDescent="0.2">
      <c r="A279" s="268" t="s">
        <v>781</v>
      </c>
      <c r="B279" s="165" t="s">
        <v>75</v>
      </c>
      <c r="C279" s="176" t="s">
        <v>76</v>
      </c>
      <c r="D279" s="166" t="s">
        <v>5</v>
      </c>
      <c r="E279" s="167">
        <v>126</v>
      </c>
      <c r="F279" s="167"/>
      <c r="G279" s="259">
        <f t="shared" si="40"/>
        <v>0</v>
      </c>
      <c r="H279" s="245" t="e">
        <f t="shared" si="41"/>
        <v>#DIV/0!</v>
      </c>
    </row>
    <row r="280" spans="1:8" s="184" customFormat="1" ht="51" x14ac:dyDescent="0.2">
      <c r="A280" s="268" t="s">
        <v>782</v>
      </c>
      <c r="B280" s="165" t="s">
        <v>898</v>
      </c>
      <c r="C280" s="217" t="s">
        <v>900</v>
      </c>
      <c r="D280" s="216" t="s">
        <v>7</v>
      </c>
      <c r="E280" s="167">
        <v>1</v>
      </c>
      <c r="F280" s="238"/>
      <c r="G280" s="259">
        <f t="shared" si="40"/>
        <v>0</v>
      </c>
      <c r="H280" s="245" t="e">
        <f t="shared" si="41"/>
        <v>#DIV/0!</v>
      </c>
    </row>
    <row r="281" spans="1:8" s="184" customFormat="1" ht="38.25" x14ac:dyDescent="0.2">
      <c r="A281" s="268" t="s">
        <v>783</v>
      </c>
      <c r="B281" s="165" t="s">
        <v>899</v>
      </c>
      <c r="C281" s="217" t="s">
        <v>901</v>
      </c>
      <c r="D281" s="216" t="s">
        <v>7</v>
      </c>
      <c r="E281" s="167">
        <v>1</v>
      </c>
      <c r="F281" s="238"/>
      <c r="G281" s="259">
        <f t="shared" ref="G281" si="42">F281*E281</f>
        <v>0</v>
      </c>
      <c r="H281" s="245" t="e">
        <f t="shared" si="41"/>
        <v>#DIV/0!</v>
      </c>
    </row>
    <row r="282" spans="1:8" s="184" customFormat="1" ht="12.75" x14ac:dyDescent="0.2">
      <c r="A282" s="268"/>
      <c r="B282" s="165"/>
      <c r="C282" s="176"/>
      <c r="D282" s="169"/>
      <c r="E282" s="190"/>
      <c r="F282" s="190"/>
      <c r="G282" s="277"/>
      <c r="H282" s="245"/>
    </row>
    <row r="283" spans="1:8" s="184" customFormat="1" ht="12.75" x14ac:dyDescent="0.2">
      <c r="A283" s="275" t="s">
        <v>784</v>
      </c>
      <c r="B283" s="181"/>
      <c r="C283" s="186" t="s">
        <v>545</v>
      </c>
      <c r="D283" s="183"/>
      <c r="E283" s="207"/>
      <c r="F283" s="207"/>
      <c r="G283" s="267">
        <f>SUM(G284:G286)</f>
        <v>0</v>
      </c>
      <c r="H283" s="241" t="e">
        <f>G283/$G$259</f>
        <v>#DIV/0!</v>
      </c>
    </row>
    <row r="284" spans="1:8" s="184" customFormat="1" ht="25.5" x14ac:dyDescent="0.2">
      <c r="A284" s="268" t="s">
        <v>785</v>
      </c>
      <c r="B284" s="165" t="s">
        <v>418</v>
      </c>
      <c r="C284" s="176" t="s">
        <v>419</v>
      </c>
      <c r="D284" s="166" t="s">
        <v>6</v>
      </c>
      <c r="E284" s="167">
        <v>828.75</v>
      </c>
      <c r="F284" s="167"/>
      <c r="G284" s="259">
        <f t="shared" ref="G284:G285" si="43">F284*E284</f>
        <v>0</v>
      </c>
      <c r="H284" s="245" t="e">
        <f>G284/$G$283</f>
        <v>#DIV/0!</v>
      </c>
    </row>
    <row r="285" spans="1:8" s="184" customFormat="1" ht="12.75" x14ac:dyDescent="0.2">
      <c r="A285" s="268" t="s">
        <v>786</v>
      </c>
      <c r="B285" s="165" t="s">
        <v>89</v>
      </c>
      <c r="C285" s="176" t="s">
        <v>90</v>
      </c>
      <c r="D285" s="166" t="s">
        <v>6</v>
      </c>
      <c r="E285" s="167">
        <v>637.5</v>
      </c>
      <c r="F285" s="167"/>
      <c r="G285" s="259">
        <f t="shared" si="43"/>
        <v>0</v>
      </c>
      <c r="H285" s="245" t="e">
        <f>G285/$G$283</f>
        <v>#DIV/0!</v>
      </c>
    </row>
    <row r="286" spans="1:8" s="184" customFormat="1" ht="12.75" x14ac:dyDescent="0.2">
      <c r="A286" s="268"/>
      <c r="B286" s="165"/>
      <c r="C286" s="176"/>
      <c r="D286" s="169"/>
      <c r="E286" s="190"/>
      <c r="F286" s="190"/>
      <c r="G286" s="277"/>
      <c r="H286" s="245"/>
    </row>
    <row r="287" spans="1:8" s="184" customFormat="1" ht="12.75" x14ac:dyDescent="0.2">
      <c r="A287" s="275" t="s">
        <v>787</v>
      </c>
      <c r="B287" s="181"/>
      <c r="C287" s="186" t="s">
        <v>529</v>
      </c>
      <c r="D287" s="183"/>
      <c r="E287" s="207"/>
      <c r="F287" s="207"/>
      <c r="G287" s="267">
        <f>SUM(G288:G289)</f>
        <v>0</v>
      </c>
      <c r="H287" s="241" t="e">
        <f>G287/$G$259</f>
        <v>#DIV/0!</v>
      </c>
    </row>
    <row r="288" spans="1:8" s="184" customFormat="1" ht="12.75" x14ac:dyDescent="0.2">
      <c r="A288" s="268" t="s">
        <v>788</v>
      </c>
      <c r="B288" s="165" t="s">
        <v>116</v>
      </c>
      <c r="C288" s="176" t="s">
        <v>117</v>
      </c>
      <c r="D288" s="166" t="s">
        <v>6</v>
      </c>
      <c r="E288" s="167">
        <v>482.92</v>
      </c>
      <c r="F288" s="167"/>
      <c r="G288" s="259">
        <f t="shared" ref="G288" si="44">F288*E288</f>
        <v>0</v>
      </c>
      <c r="H288" s="245" t="e">
        <f>G288/G287</f>
        <v>#DIV/0!</v>
      </c>
    </row>
    <row r="289" spans="1:8" s="184" customFormat="1" ht="12.75" x14ac:dyDescent="0.2">
      <c r="A289" s="268"/>
      <c r="B289" s="165"/>
      <c r="C289" s="176"/>
      <c r="D289" s="169"/>
      <c r="E289" s="190"/>
      <c r="F289" s="190"/>
      <c r="G289" s="277"/>
      <c r="H289" s="245"/>
    </row>
    <row r="290" spans="1:8" s="184" customFormat="1" ht="12.75" x14ac:dyDescent="0.2">
      <c r="A290" s="275" t="s">
        <v>789</v>
      </c>
      <c r="B290" s="181"/>
      <c r="C290" s="186" t="s">
        <v>530</v>
      </c>
      <c r="D290" s="183"/>
      <c r="E290" s="207"/>
      <c r="F290" s="207"/>
      <c r="G290" s="267">
        <f>SUM(G291:G294)</f>
        <v>0</v>
      </c>
      <c r="H290" s="241" t="e">
        <f>G290/$G$259</f>
        <v>#DIV/0!</v>
      </c>
    </row>
    <row r="291" spans="1:8" s="184" customFormat="1" ht="12.75" x14ac:dyDescent="0.2">
      <c r="A291" s="268" t="s">
        <v>790</v>
      </c>
      <c r="B291" s="165" t="s">
        <v>421</v>
      </c>
      <c r="C291" s="176" t="s">
        <v>479</v>
      </c>
      <c r="D291" s="166" t="s">
        <v>4</v>
      </c>
      <c r="E291" s="167">
        <v>4308.5</v>
      </c>
      <c r="F291" s="167"/>
      <c r="G291" s="259">
        <f t="shared" ref="G291:G293" si="45">F291*E291</f>
        <v>0</v>
      </c>
      <c r="H291" s="245" t="e">
        <f t="shared" ref="H291:H293" si="46">G291/$G$290</f>
        <v>#DIV/0!</v>
      </c>
    </row>
    <row r="292" spans="1:8" s="184" customFormat="1" ht="25.5" x14ac:dyDescent="0.2">
      <c r="A292" s="268" t="s">
        <v>791</v>
      </c>
      <c r="B292" s="165" t="s">
        <v>118</v>
      </c>
      <c r="C292" s="176" t="s">
        <v>119</v>
      </c>
      <c r="D292" s="166" t="s">
        <v>5</v>
      </c>
      <c r="E292" s="167">
        <v>350</v>
      </c>
      <c r="F292" s="167"/>
      <c r="G292" s="259">
        <f t="shared" si="45"/>
        <v>0</v>
      </c>
      <c r="H292" s="245" t="e">
        <f t="shared" si="46"/>
        <v>#DIV/0!</v>
      </c>
    </row>
    <row r="293" spans="1:8" s="184" customFormat="1" ht="12.75" x14ac:dyDescent="0.2">
      <c r="A293" s="268" t="s">
        <v>792</v>
      </c>
      <c r="B293" s="165" t="s">
        <v>497</v>
      </c>
      <c r="C293" s="176" t="s">
        <v>124</v>
      </c>
      <c r="D293" s="166" t="s">
        <v>5</v>
      </c>
      <c r="E293" s="167">
        <v>50</v>
      </c>
      <c r="F293" s="167"/>
      <c r="G293" s="259">
        <f t="shared" si="45"/>
        <v>0</v>
      </c>
      <c r="H293" s="245" t="e">
        <f t="shared" si="46"/>
        <v>#DIV/0!</v>
      </c>
    </row>
    <row r="294" spans="1:8" s="184" customFormat="1" ht="12.75" x14ac:dyDescent="0.2">
      <c r="A294" s="268"/>
      <c r="B294" s="165"/>
      <c r="C294" s="176"/>
      <c r="D294" s="169"/>
      <c r="E294" s="190"/>
      <c r="F294" s="190"/>
      <c r="G294" s="277"/>
      <c r="H294" s="245"/>
    </row>
    <row r="295" spans="1:8" s="184" customFormat="1" ht="12.75" x14ac:dyDescent="0.2">
      <c r="A295" s="275" t="s">
        <v>793</v>
      </c>
      <c r="B295" s="181"/>
      <c r="C295" s="186" t="s">
        <v>448</v>
      </c>
      <c r="D295" s="183"/>
      <c r="E295" s="207"/>
      <c r="F295" s="207"/>
      <c r="G295" s="267">
        <f>SUM(G296:G306)</f>
        <v>0</v>
      </c>
      <c r="H295" s="241" t="e">
        <f>G295/$G$259</f>
        <v>#DIV/0!</v>
      </c>
    </row>
    <row r="296" spans="1:8" s="184" customFormat="1" ht="12.75" x14ac:dyDescent="0.2">
      <c r="A296" s="268" t="s">
        <v>794</v>
      </c>
      <c r="B296" s="165" t="s">
        <v>125</v>
      </c>
      <c r="C296" s="176" t="s">
        <v>126</v>
      </c>
      <c r="D296" s="166" t="s">
        <v>6</v>
      </c>
      <c r="E296" s="167">
        <v>3826.6</v>
      </c>
      <c r="F296" s="167"/>
      <c r="G296" s="259">
        <f t="shared" ref="G296:G305" si="47">F296*E296</f>
        <v>0</v>
      </c>
      <c r="H296" s="245" t="e">
        <f t="shared" ref="H296:H305" si="48">G296/$G$295</f>
        <v>#DIV/0!</v>
      </c>
    </row>
    <row r="297" spans="1:8" s="184" customFormat="1" ht="12.75" x14ac:dyDescent="0.2">
      <c r="A297" s="268" t="s">
        <v>795</v>
      </c>
      <c r="B297" s="165" t="s">
        <v>127</v>
      </c>
      <c r="C297" s="176" t="s">
        <v>128</v>
      </c>
      <c r="D297" s="166" t="s">
        <v>4</v>
      </c>
      <c r="E297" s="167">
        <v>3826.6</v>
      </c>
      <c r="F297" s="167"/>
      <c r="G297" s="259">
        <f t="shared" si="47"/>
        <v>0</v>
      </c>
      <c r="H297" s="245" t="e">
        <f t="shared" si="48"/>
        <v>#DIV/0!</v>
      </c>
    </row>
    <row r="298" spans="1:8" s="184" customFormat="1" ht="12.75" x14ac:dyDescent="0.2">
      <c r="A298" s="268" t="s">
        <v>796</v>
      </c>
      <c r="B298" s="165" t="s">
        <v>131</v>
      </c>
      <c r="C298" s="176" t="s">
        <v>132</v>
      </c>
      <c r="D298" s="166" t="s">
        <v>4</v>
      </c>
      <c r="E298" s="167">
        <v>1249.2</v>
      </c>
      <c r="F298" s="167"/>
      <c r="G298" s="259">
        <f t="shared" si="47"/>
        <v>0</v>
      </c>
      <c r="H298" s="245" t="e">
        <f t="shared" si="48"/>
        <v>#DIV/0!</v>
      </c>
    </row>
    <row r="299" spans="1:8" s="184" customFormat="1" ht="12.75" x14ac:dyDescent="0.2">
      <c r="A299" s="268" t="s">
        <v>797</v>
      </c>
      <c r="B299" s="165" t="s">
        <v>133</v>
      </c>
      <c r="C299" s="176" t="s">
        <v>134</v>
      </c>
      <c r="D299" s="166" t="s">
        <v>4</v>
      </c>
      <c r="E299" s="167">
        <v>1249.2</v>
      </c>
      <c r="F299" s="167"/>
      <c r="G299" s="259">
        <f t="shared" si="47"/>
        <v>0</v>
      </c>
      <c r="H299" s="245" t="e">
        <f t="shared" si="48"/>
        <v>#DIV/0!</v>
      </c>
    </row>
    <row r="300" spans="1:8" s="184" customFormat="1" ht="12.75" x14ac:dyDescent="0.2">
      <c r="A300" s="268" t="s">
        <v>798</v>
      </c>
      <c r="B300" s="165" t="s">
        <v>135</v>
      </c>
      <c r="C300" s="176" t="s">
        <v>136</v>
      </c>
      <c r="D300" s="166" t="s">
        <v>4</v>
      </c>
      <c r="E300" s="167">
        <v>1249.2</v>
      </c>
      <c r="F300" s="167"/>
      <c r="G300" s="259">
        <f t="shared" si="47"/>
        <v>0</v>
      </c>
      <c r="H300" s="245" t="e">
        <f t="shared" si="48"/>
        <v>#DIV/0!</v>
      </c>
    </row>
    <row r="301" spans="1:8" s="184" customFormat="1" ht="38.25" x14ac:dyDescent="0.2">
      <c r="A301" s="268" t="s">
        <v>799</v>
      </c>
      <c r="B301" s="165" t="s">
        <v>422</v>
      </c>
      <c r="C301" s="176" t="s">
        <v>480</v>
      </c>
      <c r="D301" s="166" t="s">
        <v>4</v>
      </c>
      <c r="E301" s="167">
        <v>650</v>
      </c>
      <c r="F301" s="167"/>
      <c r="G301" s="259">
        <f t="shared" si="47"/>
        <v>0</v>
      </c>
      <c r="H301" s="245" t="e">
        <f t="shared" si="48"/>
        <v>#DIV/0!</v>
      </c>
    </row>
    <row r="302" spans="1:8" s="184" customFormat="1" ht="38.25" x14ac:dyDescent="0.2">
      <c r="A302" s="268" t="s">
        <v>800</v>
      </c>
      <c r="B302" s="165" t="s">
        <v>423</v>
      </c>
      <c r="C302" s="176" t="s">
        <v>481</v>
      </c>
      <c r="D302" s="166" t="s">
        <v>5</v>
      </c>
      <c r="E302" s="167">
        <v>310</v>
      </c>
      <c r="F302" s="167"/>
      <c r="G302" s="259">
        <f t="shared" si="47"/>
        <v>0</v>
      </c>
      <c r="H302" s="245" t="e">
        <f t="shared" si="48"/>
        <v>#DIV/0!</v>
      </c>
    </row>
    <row r="303" spans="1:8" s="184" customFormat="1" ht="25.5" x14ac:dyDescent="0.2">
      <c r="A303" s="268" t="s">
        <v>801</v>
      </c>
      <c r="B303" s="209" t="s">
        <v>141</v>
      </c>
      <c r="C303" s="176" t="s">
        <v>142</v>
      </c>
      <c r="D303" s="166" t="s">
        <v>4</v>
      </c>
      <c r="E303" s="167">
        <v>650</v>
      </c>
      <c r="F303" s="167"/>
      <c r="G303" s="259">
        <f t="shared" si="47"/>
        <v>0</v>
      </c>
      <c r="H303" s="245" t="e">
        <f t="shared" si="48"/>
        <v>#DIV/0!</v>
      </c>
    </row>
    <row r="304" spans="1:8" s="184" customFormat="1" ht="25.5" x14ac:dyDescent="0.2">
      <c r="A304" s="268" t="s">
        <v>802</v>
      </c>
      <c r="B304" s="165" t="s">
        <v>143</v>
      </c>
      <c r="C304" s="176" t="s">
        <v>144</v>
      </c>
      <c r="D304" s="166" t="s">
        <v>5</v>
      </c>
      <c r="E304" s="167">
        <v>310</v>
      </c>
      <c r="F304" s="167"/>
      <c r="G304" s="259">
        <f t="shared" si="47"/>
        <v>0</v>
      </c>
      <c r="H304" s="245" t="e">
        <f t="shared" si="48"/>
        <v>#DIV/0!</v>
      </c>
    </row>
    <row r="305" spans="1:8" s="184" customFormat="1" ht="12.75" x14ac:dyDescent="0.2">
      <c r="A305" s="268" t="s">
        <v>803</v>
      </c>
      <c r="B305" s="165" t="s">
        <v>148</v>
      </c>
      <c r="C305" s="176" t="s">
        <v>484</v>
      </c>
      <c r="D305" s="166" t="s">
        <v>4</v>
      </c>
      <c r="E305" s="167">
        <v>450</v>
      </c>
      <c r="F305" s="167"/>
      <c r="G305" s="259">
        <f t="shared" si="47"/>
        <v>0</v>
      </c>
      <c r="H305" s="245" t="e">
        <f t="shared" si="48"/>
        <v>#DIV/0!</v>
      </c>
    </row>
    <row r="306" spans="1:8" s="184" customFormat="1" ht="12.75" x14ac:dyDescent="0.2">
      <c r="A306" s="268"/>
      <c r="B306" s="165"/>
      <c r="C306" s="176"/>
      <c r="D306" s="169"/>
      <c r="E306" s="190"/>
      <c r="F306" s="190"/>
      <c r="G306" s="277"/>
      <c r="H306" s="245"/>
    </row>
    <row r="307" spans="1:8" s="184" customFormat="1" ht="12.75" x14ac:dyDescent="0.2">
      <c r="A307" s="275" t="s">
        <v>804</v>
      </c>
      <c r="B307" s="181"/>
      <c r="C307" s="186" t="s">
        <v>531</v>
      </c>
      <c r="D307" s="183"/>
      <c r="E307" s="207"/>
      <c r="F307" s="207"/>
      <c r="G307" s="267">
        <f>SUM(G308:G316)</f>
        <v>0</v>
      </c>
      <c r="H307" s="241" t="e">
        <f>G307/$G$259</f>
        <v>#DIV/0!</v>
      </c>
    </row>
    <row r="308" spans="1:8" s="184" customFormat="1" ht="12.75" x14ac:dyDescent="0.2">
      <c r="A308" s="268" t="s">
        <v>805</v>
      </c>
      <c r="B308" s="165" t="s">
        <v>161</v>
      </c>
      <c r="C308" s="176" t="s">
        <v>162</v>
      </c>
      <c r="D308" s="166" t="s">
        <v>0</v>
      </c>
      <c r="E308" s="167">
        <v>10</v>
      </c>
      <c r="F308" s="167"/>
      <c r="G308" s="259">
        <f t="shared" ref="G308:G315" si="49">F308*E308</f>
        <v>0</v>
      </c>
      <c r="H308" s="245" t="e">
        <f t="shared" ref="H308:H315" si="50">G308/$G$307</f>
        <v>#DIV/0!</v>
      </c>
    </row>
    <row r="309" spans="1:8" s="184" customFormat="1" ht="12.75" x14ac:dyDescent="0.2">
      <c r="A309" s="268" t="s">
        <v>806</v>
      </c>
      <c r="B309" s="165" t="s">
        <v>163</v>
      </c>
      <c r="C309" s="176" t="s">
        <v>164</v>
      </c>
      <c r="D309" s="166" t="s">
        <v>0</v>
      </c>
      <c r="E309" s="167">
        <v>40</v>
      </c>
      <c r="F309" s="167"/>
      <c r="G309" s="259">
        <f t="shared" si="49"/>
        <v>0</v>
      </c>
      <c r="H309" s="245" t="e">
        <f t="shared" si="50"/>
        <v>#DIV/0!</v>
      </c>
    </row>
    <row r="310" spans="1:8" s="184" customFormat="1" ht="12.75" x14ac:dyDescent="0.2">
      <c r="A310" s="268" t="s">
        <v>807</v>
      </c>
      <c r="B310" s="165" t="s">
        <v>165</v>
      </c>
      <c r="C310" s="176" t="s">
        <v>166</v>
      </c>
      <c r="D310" s="166" t="s">
        <v>0</v>
      </c>
      <c r="E310" s="167">
        <v>30</v>
      </c>
      <c r="F310" s="167"/>
      <c r="G310" s="259">
        <f t="shared" si="49"/>
        <v>0</v>
      </c>
      <c r="H310" s="245" t="e">
        <f t="shared" si="50"/>
        <v>#DIV/0!</v>
      </c>
    </row>
    <row r="311" spans="1:8" s="184" customFormat="1" ht="12.75" x14ac:dyDescent="0.2">
      <c r="A311" s="268" t="s">
        <v>808</v>
      </c>
      <c r="B311" s="165" t="s">
        <v>167</v>
      </c>
      <c r="C311" s="176" t="s">
        <v>168</v>
      </c>
      <c r="D311" s="166" t="s">
        <v>0</v>
      </c>
      <c r="E311" s="167">
        <v>10</v>
      </c>
      <c r="F311" s="167"/>
      <c r="G311" s="259">
        <f t="shared" si="49"/>
        <v>0</v>
      </c>
      <c r="H311" s="245" t="e">
        <f t="shared" si="50"/>
        <v>#DIV/0!</v>
      </c>
    </row>
    <row r="312" spans="1:8" s="184" customFormat="1" ht="12.75" x14ac:dyDescent="0.2">
      <c r="A312" s="268" t="s">
        <v>809</v>
      </c>
      <c r="B312" s="165" t="s">
        <v>177</v>
      </c>
      <c r="C312" s="176" t="s">
        <v>178</v>
      </c>
      <c r="D312" s="166" t="s">
        <v>4</v>
      </c>
      <c r="E312" s="167">
        <v>150</v>
      </c>
      <c r="F312" s="167"/>
      <c r="G312" s="259">
        <f t="shared" si="49"/>
        <v>0</v>
      </c>
      <c r="H312" s="245" t="e">
        <f t="shared" si="50"/>
        <v>#DIV/0!</v>
      </c>
    </row>
    <row r="313" spans="1:8" s="184" customFormat="1" ht="12.75" x14ac:dyDescent="0.2">
      <c r="A313" s="268" t="s">
        <v>810</v>
      </c>
      <c r="B313" s="165" t="s">
        <v>185</v>
      </c>
      <c r="C313" s="176" t="s">
        <v>186</v>
      </c>
      <c r="D313" s="166" t="s">
        <v>5</v>
      </c>
      <c r="E313" s="167">
        <v>35</v>
      </c>
      <c r="F313" s="167"/>
      <c r="G313" s="259">
        <f t="shared" si="49"/>
        <v>0</v>
      </c>
      <c r="H313" s="245" t="e">
        <f t="shared" si="50"/>
        <v>#DIV/0!</v>
      </c>
    </row>
    <row r="314" spans="1:8" s="184" customFormat="1" ht="25.5" x14ac:dyDescent="0.2">
      <c r="A314" s="268" t="s">
        <v>811</v>
      </c>
      <c r="B314" s="165" t="s">
        <v>187</v>
      </c>
      <c r="C314" s="176" t="s">
        <v>498</v>
      </c>
      <c r="D314" s="166" t="s">
        <v>7</v>
      </c>
      <c r="E314" s="167">
        <v>10</v>
      </c>
      <c r="F314" s="167"/>
      <c r="G314" s="259">
        <f t="shared" si="49"/>
        <v>0</v>
      </c>
      <c r="H314" s="245" t="e">
        <f t="shared" si="50"/>
        <v>#DIV/0!</v>
      </c>
    </row>
    <row r="315" spans="1:8" s="184" customFormat="1" ht="25.5" x14ac:dyDescent="0.2">
      <c r="A315" s="268" t="s">
        <v>812</v>
      </c>
      <c r="B315" s="165" t="s">
        <v>188</v>
      </c>
      <c r="C315" s="176" t="s">
        <v>499</v>
      </c>
      <c r="D315" s="166" t="s">
        <v>7</v>
      </c>
      <c r="E315" s="167">
        <v>80</v>
      </c>
      <c r="F315" s="167"/>
      <c r="G315" s="259">
        <f t="shared" si="49"/>
        <v>0</v>
      </c>
      <c r="H315" s="245" t="e">
        <f t="shared" si="50"/>
        <v>#DIV/0!</v>
      </c>
    </row>
    <row r="316" spans="1:8" s="184" customFormat="1" ht="12.75" x14ac:dyDescent="0.2">
      <c r="A316" s="268"/>
      <c r="B316" s="165"/>
      <c r="C316" s="176"/>
      <c r="D316" s="169"/>
      <c r="E316" s="190"/>
      <c r="F316" s="167"/>
      <c r="G316" s="277"/>
      <c r="H316" s="245"/>
    </row>
    <row r="317" spans="1:8" s="184" customFormat="1" ht="12.75" x14ac:dyDescent="0.2">
      <c r="A317" s="275" t="s">
        <v>813</v>
      </c>
      <c r="B317" s="181"/>
      <c r="C317" s="186" t="s">
        <v>533</v>
      </c>
      <c r="D317" s="183"/>
      <c r="E317" s="207"/>
      <c r="F317" s="207"/>
      <c r="G317" s="267">
        <f>SUM(G318:G319)</f>
        <v>0</v>
      </c>
      <c r="H317" s="241" t="e">
        <f>G317/$G$259</f>
        <v>#DIV/0!</v>
      </c>
    </row>
    <row r="318" spans="1:8" s="184" customFormat="1" ht="25.5" x14ac:dyDescent="0.2">
      <c r="A318" s="268" t="s">
        <v>814</v>
      </c>
      <c r="B318" s="165" t="s">
        <v>485</v>
      </c>
      <c r="C318" s="176" t="s">
        <v>486</v>
      </c>
      <c r="D318" s="166" t="s">
        <v>4</v>
      </c>
      <c r="E318" s="167">
        <v>4308.5</v>
      </c>
      <c r="F318" s="167"/>
      <c r="G318" s="259">
        <f t="shared" ref="G318" si="51">F318*E318</f>
        <v>0</v>
      </c>
      <c r="H318" s="245" t="e">
        <f>G318/G317</f>
        <v>#DIV/0!</v>
      </c>
    </row>
    <row r="319" spans="1:8" s="184" customFormat="1" ht="12.75" x14ac:dyDescent="0.2">
      <c r="A319" s="268"/>
      <c r="B319" s="165"/>
      <c r="C319" s="176"/>
      <c r="D319" s="169"/>
      <c r="E319" s="190"/>
      <c r="F319" s="190"/>
      <c r="G319" s="277"/>
      <c r="H319" s="245"/>
    </row>
    <row r="320" spans="1:8" s="184" customFormat="1" ht="12.75" x14ac:dyDescent="0.2">
      <c r="A320" s="275" t="s">
        <v>815</v>
      </c>
      <c r="B320" s="181"/>
      <c r="C320" s="186" t="s">
        <v>449</v>
      </c>
      <c r="D320" s="183"/>
      <c r="E320" s="207"/>
      <c r="F320" s="207"/>
      <c r="G320" s="267">
        <f>SUM(G321:G326)</f>
        <v>0</v>
      </c>
      <c r="H320" s="241" t="e">
        <f>G320/$G$259</f>
        <v>#DIV/0!</v>
      </c>
    </row>
    <row r="321" spans="1:8" s="184" customFormat="1" ht="12.75" x14ac:dyDescent="0.2">
      <c r="A321" s="268" t="s">
        <v>816</v>
      </c>
      <c r="B321" s="165" t="s">
        <v>206</v>
      </c>
      <c r="C321" s="176" t="s">
        <v>207</v>
      </c>
      <c r="D321" s="166" t="s">
        <v>4</v>
      </c>
      <c r="E321" s="167">
        <v>4332.96</v>
      </c>
      <c r="F321" s="167"/>
      <c r="G321" s="259">
        <f t="shared" ref="G321:G325" si="52">F321*E321</f>
        <v>0</v>
      </c>
      <c r="H321" s="245" t="e">
        <f>G321/$G$320</f>
        <v>#DIV/0!</v>
      </c>
    </row>
    <row r="322" spans="1:8" s="184" customFormat="1" ht="12.75" x14ac:dyDescent="0.2">
      <c r="A322" s="268" t="s">
        <v>817</v>
      </c>
      <c r="B322" s="165" t="s">
        <v>208</v>
      </c>
      <c r="C322" s="176" t="s">
        <v>209</v>
      </c>
      <c r="D322" s="166" t="s">
        <v>4</v>
      </c>
      <c r="E322" s="167">
        <v>2178.9</v>
      </c>
      <c r="F322" s="167"/>
      <c r="G322" s="259">
        <f t="shared" si="52"/>
        <v>0</v>
      </c>
      <c r="H322" s="245" t="e">
        <f>G322/$G$320</f>
        <v>#DIV/0!</v>
      </c>
    </row>
    <row r="323" spans="1:8" s="184" customFormat="1" ht="12.75" x14ac:dyDescent="0.2">
      <c r="A323" s="268" t="s">
        <v>818</v>
      </c>
      <c r="B323" s="209" t="s">
        <v>426</v>
      </c>
      <c r="C323" s="176" t="s">
        <v>427</v>
      </c>
      <c r="D323" s="166" t="s">
        <v>4</v>
      </c>
      <c r="E323" s="167">
        <v>835</v>
      </c>
      <c r="F323" s="167"/>
      <c r="G323" s="259">
        <f t="shared" si="52"/>
        <v>0</v>
      </c>
      <c r="H323" s="245" t="e">
        <f>G323/$G$320</f>
        <v>#DIV/0!</v>
      </c>
    </row>
    <row r="324" spans="1:8" s="184" customFormat="1" ht="12.75" x14ac:dyDescent="0.2">
      <c r="A324" s="268" t="s">
        <v>819</v>
      </c>
      <c r="B324" s="165" t="s">
        <v>216</v>
      </c>
      <c r="C324" s="176" t="s">
        <v>217</v>
      </c>
      <c r="D324" s="166" t="s">
        <v>4</v>
      </c>
      <c r="E324" s="167">
        <v>7263</v>
      </c>
      <c r="F324" s="167"/>
      <c r="G324" s="259">
        <f t="shared" si="52"/>
        <v>0</v>
      </c>
      <c r="H324" s="245" t="e">
        <f>G324/$G$320</f>
        <v>#DIV/0!</v>
      </c>
    </row>
    <row r="325" spans="1:8" s="184" customFormat="1" ht="12.75" x14ac:dyDescent="0.2">
      <c r="A325" s="268" t="s">
        <v>820</v>
      </c>
      <c r="B325" s="165" t="s">
        <v>487</v>
      </c>
      <c r="C325" s="176" t="s">
        <v>488</v>
      </c>
      <c r="D325" s="166" t="s">
        <v>4</v>
      </c>
      <c r="E325" s="167">
        <v>4332.96</v>
      </c>
      <c r="F325" s="167"/>
      <c r="G325" s="259">
        <f t="shared" si="52"/>
        <v>0</v>
      </c>
      <c r="H325" s="245" t="e">
        <f>G325/$G$320</f>
        <v>#DIV/0!</v>
      </c>
    </row>
    <row r="326" spans="1:8" s="184" customFormat="1" ht="12.75" x14ac:dyDescent="0.2">
      <c r="A326" s="268"/>
      <c r="B326" s="165"/>
      <c r="C326" s="176"/>
      <c r="D326" s="169"/>
      <c r="E326" s="190"/>
      <c r="F326" s="190"/>
      <c r="G326" s="277"/>
      <c r="H326" s="245"/>
    </row>
    <row r="327" spans="1:8" s="184" customFormat="1" ht="12.75" x14ac:dyDescent="0.2">
      <c r="A327" s="275" t="s">
        <v>821</v>
      </c>
      <c r="B327" s="181"/>
      <c r="C327" s="186" t="s">
        <v>534</v>
      </c>
      <c r="D327" s="183"/>
      <c r="E327" s="207"/>
      <c r="F327" s="207"/>
      <c r="G327" s="267">
        <f>SUM(G328:G371)</f>
        <v>0</v>
      </c>
      <c r="H327" s="241" t="e">
        <f>G327/$G$259</f>
        <v>#DIV/0!</v>
      </c>
    </row>
    <row r="328" spans="1:8" s="184" customFormat="1" ht="12.75" x14ac:dyDescent="0.2">
      <c r="A328" s="268" t="s">
        <v>822</v>
      </c>
      <c r="B328" s="165" t="s">
        <v>220</v>
      </c>
      <c r="C328" s="176" t="s">
        <v>221</v>
      </c>
      <c r="D328" s="166" t="s">
        <v>0</v>
      </c>
      <c r="E328" s="167">
        <v>20</v>
      </c>
      <c r="F328" s="167"/>
      <c r="G328" s="259">
        <f t="shared" ref="G328:G370" si="53">F328*E328</f>
        <v>0</v>
      </c>
      <c r="H328" s="245" t="e">
        <f t="shared" ref="H328:H370" si="54">G328/$G$327</f>
        <v>#DIV/0!</v>
      </c>
    </row>
    <row r="329" spans="1:8" s="184" customFormat="1" ht="12.75" x14ac:dyDescent="0.2">
      <c r="A329" s="268" t="s">
        <v>823</v>
      </c>
      <c r="B329" s="165" t="s">
        <v>224</v>
      </c>
      <c r="C329" s="176" t="s">
        <v>225</v>
      </c>
      <c r="D329" s="166" t="s">
        <v>0</v>
      </c>
      <c r="E329" s="167">
        <v>20</v>
      </c>
      <c r="F329" s="167"/>
      <c r="G329" s="259">
        <f t="shared" si="53"/>
        <v>0</v>
      </c>
      <c r="H329" s="245" t="e">
        <f t="shared" si="54"/>
        <v>#DIV/0!</v>
      </c>
    </row>
    <row r="330" spans="1:8" s="184" customFormat="1" ht="25.5" x14ac:dyDescent="0.2">
      <c r="A330" s="268" t="s">
        <v>824</v>
      </c>
      <c r="B330" s="165" t="s">
        <v>228</v>
      </c>
      <c r="C330" s="176" t="s">
        <v>229</v>
      </c>
      <c r="D330" s="166" t="s">
        <v>0</v>
      </c>
      <c r="E330" s="167">
        <v>20</v>
      </c>
      <c r="F330" s="167"/>
      <c r="G330" s="259">
        <f t="shared" si="53"/>
        <v>0</v>
      </c>
      <c r="H330" s="245" t="e">
        <f t="shared" si="54"/>
        <v>#DIV/0!</v>
      </c>
    </row>
    <row r="331" spans="1:8" s="184" customFormat="1" ht="12.75" x14ac:dyDescent="0.2">
      <c r="A331" s="268" t="s">
        <v>825</v>
      </c>
      <c r="B331" s="165" t="s">
        <v>230</v>
      </c>
      <c r="C331" s="176" t="s">
        <v>231</v>
      </c>
      <c r="D331" s="166" t="s">
        <v>62</v>
      </c>
      <c r="E331" s="167">
        <v>60</v>
      </c>
      <c r="F331" s="167"/>
      <c r="G331" s="259">
        <f t="shared" si="53"/>
        <v>0</v>
      </c>
      <c r="H331" s="245" t="e">
        <f t="shared" si="54"/>
        <v>#DIV/0!</v>
      </c>
    </row>
    <row r="332" spans="1:8" s="184" customFormat="1" ht="25.5" x14ac:dyDescent="0.2">
      <c r="A332" s="268" t="s">
        <v>826</v>
      </c>
      <c r="B332" s="165" t="s">
        <v>234</v>
      </c>
      <c r="C332" s="176" t="s">
        <v>235</v>
      </c>
      <c r="D332" s="166" t="s">
        <v>0</v>
      </c>
      <c r="E332" s="167">
        <v>40</v>
      </c>
      <c r="F332" s="167"/>
      <c r="G332" s="259">
        <f t="shared" si="53"/>
        <v>0</v>
      </c>
      <c r="H332" s="245" t="e">
        <f t="shared" si="54"/>
        <v>#DIV/0!</v>
      </c>
    </row>
    <row r="333" spans="1:8" s="184" customFormat="1" ht="25.5" x14ac:dyDescent="0.2">
      <c r="A333" s="268" t="s">
        <v>827</v>
      </c>
      <c r="B333" s="165" t="s">
        <v>236</v>
      </c>
      <c r="C333" s="176" t="s">
        <v>237</v>
      </c>
      <c r="D333" s="166" t="s">
        <v>0</v>
      </c>
      <c r="E333" s="167">
        <v>150</v>
      </c>
      <c r="F333" s="167"/>
      <c r="G333" s="259">
        <f t="shared" si="53"/>
        <v>0</v>
      </c>
      <c r="H333" s="245" t="e">
        <f t="shared" si="54"/>
        <v>#DIV/0!</v>
      </c>
    </row>
    <row r="334" spans="1:8" s="184" customFormat="1" ht="12.75" x14ac:dyDescent="0.2">
      <c r="A334" s="268" t="s">
        <v>828</v>
      </c>
      <c r="B334" s="165" t="s">
        <v>242</v>
      </c>
      <c r="C334" s="176" t="s">
        <v>243</v>
      </c>
      <c r="D334" s="166" t="s">
        <v>0</v>
      </c>
      <c r="E334" s="167">
        <v>20</v>
      </c>
      <c r="F334" s="167"/>
      <c r="G334" s="259">
        <f t="shared" si="53"/>
        <v>0</v>
      </c>
      <c r="H334" s="245" t="e">
        <f t="shared" si="54"/>
        <v>#DIV/0!</v>
      </c>
    </row>
    <row r="335" spans="1:8" s="184" customFormat="1" ht="12.75" x14ac:dyDescent="0.2">
      <c r="A335" s="268" t="s">
        <v>829</v>
      </c>
      <c r="B335" s="165" t="s">
        <v>244</v>
      </c>
      <c r="C335" s="176" t="s">
        <v>245</v>
      </c>
      <c r="D335" s="166" t="s">
        <v>0</v>
      </c>
      <c r="E335" s="167">
        <v>20</v>
      </c>
      <c r="F335" s="167"/>
      <c r="G335" s="259">
        <f t="shared" si="53"/>
        <v>0</v>
      </c>
      <c r="H335" s="245" t="e">
        <f t="shared" si="54"/>
        <v>#DIV/0!</v>
      </c>
    </row>
    <row r="336" spans="1:8" s="184" customFormat="1" ht="25.5" x14ac:dyDescent="0.2">
      <c r="A336" s="268" t="s">
        <v>830</v>
      </c>
      <c r="B336" s="165" t="s">
        <v>248</v>
      </c>
      <c r="C336" s="176" t="s">
        <v>249</v>
      </c>
      <c r="D336" s="166" t="s">
        <v>0</v>
      </c>
      <c r="E336" s="167">
        <v>40</v>
      </c>
      <c r="F336" s="167"/>
      <c r="G336" s="259">
        <f t="shared" si="53"/>
        <v>0</v>
      </c>
      <c r="H336" s="245" t="e">
        <f t="shared" si="54"/>
        <v>#DIV/0!</v>
      </c>
    </row>
    <row r="337" spans="1:8" s="184" customFormat="1" ht="25.5" x14ac:dyDescent="0.2">
      <c r="A337" s="268" t="s">
        <v>831</v>
      </c>
      <c r="B337" s="165" t="s">
        <v>252</v>
      </c>
      <c r="C337" s="176" t="s">
        <v>253</v>
      </c>
      <c r="D337" s="166" t="s">
        <v>0</v>
      </c>
      <c r="E337" s="167">
        <v>20</v>
      </c>
      <c r="F337" s="167"/>
      <c r="G337" s="259">
        <f t="shared" si="53"/>
        <v>0</v>
      </c>
      <c r="H337" s="245" t="e">
        <f t="shared" si="54"/>
        <v>#DIV/0!</v>
      </c>
    </row>
    <row r="338" spans="1:8" s="184" customFormat="1" ht="12.75" x14ac:dyDescent="0.2">
      <c r="A338" s="268" t="s">
        <v>832</v>
      </c>
      <c r="B338" s="165" t="s">
        <v>254</v>
      </c>
      <c r="C338" s="176" t="s">
        <v>428</v>
      </c>
      <c r="D338" s="166" t="s">
        <v>5</v>
      </c>
      <c r="E338" s="167">
        <v>600</v>
      </c>
      <c r="F338" s="167"/>
      <c r="G338" s="259">
        <f t="shared" si="53"/>
        <v>0</v>
      </c>
      <c r="H338" s="245" t="e">
        <f t="shared" si="54"/>
        <v>#DIV/0!</v>
      </c>
    </row>
    <row r="339" spans="1:8" s="184" customFormat="1" ht="12.75" x14ac:dyDescent="0.2">
      <c r="A339" s="268" t="s">
        <v>833</v>
      </c>
      <c r="B339" s="165" t="s">
        <v>255</v>
      </c>
      <c r="C339" s="176" t="s">
        <v>429</v>
      </c>
      <c r="D339" s="166" t="s">
        <v>5</v>
      </c>
      <c r="E339" s="167">
        <v>2400</v>
      </c>
      <c r="F339" s="167"/>
      <c r="G339" s="259">
        <f t="shared" si="53"/>
        <v>0</v>
      </c>
      <c r="H339" s="245" t="e">
        <f t="shared" si="54"/>
        <v>#DIV/0!</v>
      </c>
    </row>
    <row r="340" spans="1:8" s="184" customFormat="1" ht="12.75" x14ac:dyDescent="0.2">
      <c r="A340" s="268" t="s">
        <v>834</v>
      </c>
      <c r="B340" s="165" t="s">
        <v>257</v>
      </c>
      <c r="C340" s="176" t="s">
        <v>258</v>
      </c>
      <c r="D340" s="166" t="s">
        <v>5</v>
      </c>
      <c r="E340" s="167">
        <v>3300</v>
      </c>
      <c r="F340" s="167"/>
      <c r="G340" s="259">
        <f t="shared" si="53"/>
        <v>0</v>
      </c>
      <c r="H340" s="245" t="e">
        <f t="shared" si="54"/>
        <v>#DIV/0!</v>
      </c>
    </row>
    <row r="341" spans="1:8" s="184" customFormat="1" ht="12.75" x14ac:dyDescent="0.2">
      <c r="A341" s="268" t="s">
        <v>835</v>
      </c>
      <c r="B341" s="165" t="s">
        <v>263</v>
      </c>
      <c r="C341" s="176" t="s">
        <v>264</v>
      </c>
      <c r="D341" s="166" t="s">
        <v>5</v>
      </c>
      <c r="E341" s="167">
        <v>3600</v>
      </c>
      <c r="F341" s="167"/>
      <c r="G341" s="259">
        <f t="shared" si="53"/>
        <v>0</v>
      </c>
      <c r="H341" s="245" t="e">
        <f t="shared" si="54"/>
        <v>#DIV/0!</v>
      </c>
    </row>
    <row r="342" spans="1:8" s="184" customFormat="1" ht="12.75" x14ac:dyDescent="0.2">
      <c r="A342" s="268" t="s">
        <v>836</v>
      </c>
      <c r="B342" s="165" t="s">
        <v>265</v>
      </c>
      <c r="C342" s="176" t="s">
        <v>266</v>
      </c>
      <c r="D342" s="166" t="s">
        <v>5</v>
      </c>
      <c r="E342" s="167">
        <v>1800</v>
      </c>
      <c r="F342" s="167"/>
      <c r="G342" s="259">
        <f t="shared" si="53"/>
        <v>0</v>
      </c>
      <c r="H342" s="245" t="e">
        <f t="shared" si="54"/>
        <v>#DIV/0!</v>
      </c>
    </row>
    <row r="343" spans="1:8" s="184" customFormat="1" ht="12.75" x14ac:dyDescent="0.2">
      <c r="A343" s="268" t="s">
        <v>837</v>
      </c>
      <c r="B343" s="165" t="s">
        <v>261</v>
      </c>
      <c r="C343" s="176" t="s">
        <v>262</v>
      </c>
      <c r="D343" s="166" t="s">
        <v>5</v>
      </c>
      <c r="E343" s="167">
        <v>12100</v>
      </c>
      <c r="F343" s="167"/>
      <c r="G343" s="259">
        <f t="shared" si="53"/>
        <v>0</v>
      </c>
      <c r="H343" s="245" t="e">
        <f t="shared" si="54"/>
        <v>#DIV/0!</v>
      </c>
    </row>
    <row r="344" spans="1:8" s="184" customFormat="1" ht="12.75" x14ac:dyDescent="0.2">
      <c r="A344" s="268" t="s">
        <v>838</v>
      </c>
      <c r="B344" s="165" t="s">
        <v>267</v>
      </c>
      <c r="C344" s="176" t="s">
        <v>268</v>
      </c>
      <c r="D344" s="166" t="s">
        <v>5</v>
      </c>
      <c r="E344" s="167">
        <v>3900</v>
      </c>
      <c r="F344" s="167"/>
      <c r="G344" s="259">
        <f t="shared" si="53"/>
        <v>0</v>
      </c>
      <c r="H344" s="245" t="e">
        <f t="shared" si="54"/>
        <v>#DIV/0!</v>
      </c>
    </row>
    <row r="345" spans="1:8" s="184" customFormat="1" ht="12.75" x14ac:dyDescent="0.2">
      <c r="A345" s="268" t="s">
        <v>839</v>
      </c>
      <c r="B345" s="165" t="s">
        <v>269</v>
      </c>
      <c r="C345" s="176" t="s">
        <v>270</v>
      </c>
      <c r="D345" s="166" t="s">
        <v>0</v>
      </c>
      <c r="E345" s="167">
        <v>20</v>
      </c>
      <c r="F345" s="167"/>
      <c r="G345" s="259">
        <f t="shared" si="53"/>
        <v>0</v>
      </c>
      <c r="H345" s="245" t="e">
        <f t="shared" si="54"/>
        <v>#DIV/0!</v>
      </c>
    </row>
    <row r="346" spans="1:8" s="184" customFormat="1" ht="12.75" x14ac:dyDescent="0.2">
      <c r="A346" s="268" t="s">
        <v>840</v>
      </c>
      <c r="B346" s="165" t="s">
        <v>271</v>
      </c>
      <c r="C346" s="176" t="s">
        <v>272</v>
      </c>
      <c r="D346" s="166" t="s">
        <v>0</v>
      </c>
      <c r="E346" s="167">
        <v>10</v>
      </c>
      <c r="F346" s="167"/>
      <c r="G346" s="259">
        <f t="shared" si="53"/>
        <v>0</v>
      </c>
      <c r="H346" s="245" t="e">
        <f t="shared" si="54"/>
        <v>#DIV/0!</v>
      </c>
    </row>
    <row r="347" spans="1:8" s="184" customFormat="1" ht="12.75" x14ac:dyDescent="0.2">
      <c r="A347" s="268" t="s">
        <v>841</v>
      </c>
      <c r="B347" s="165" t="s">
        <v>273</v>
      </c>
      <c r="C347" s="176" t="s">
        <v>274</v>
      </c>
      <c r="D347" s="166" t="s">
        <v>5</v>
      </c>
      <c r="E347" s="167">
        <v>100</v>
      </c>
      <c r="F347" s="167"/>
      <c r="G347" s="259">
        <f t="shared" si="53"/>
        <v>0</v>
      </c>
      <c r="H347" s="245" t="e">
        <f t="shared" si="54"/>
        <v>#DIV/0!</v>
      </c>
    </row>
    <row r="348" spans="1:8" s="184" customFormat="1" ht="12.75" x14ac:dyDescent="0.2">
      <c r="A348" s="268" t="s">
        <v>842</v>
      </c>
      <c r="B348" s="165" t="s">
        <v>275</v>
      </c>
      <c r="C348" s="176" t="s">
        <v>276</v>
      </c>
      <c r="D348" s="166" t="s">
        <v>5</v>
      </c>
      <c r="E348" s="167">
        <v>1400</v>
      </c>
      <c r="F348" s="167"/>
      <c r="G348" s="259">
        <f t="shared" si="53"/>
        <v>0</v>
      </c>
      <c r="H348" s="245" t="e">
        <f t="shared" si="54"/>
        <v>#DIV/0!</v>
      </c>
    </row>
    <row r="349" spans="1:8" s="184" customFormat="1" ht="12.75" x14ac:dyDescent="0.2">
      <c r="A349" s="268" t="s">
        <v>843</v>
      </c>
      <c r="B349" s="165" t="s">
        <v>279</v>
      </c>
      <c r="C349" s="176" t="s">
        <v>280</v>
      </c>
      <c r="D349" s="166" t="s">
        <v>5</v>
      </c>
      <c r="E349" s="167">
        <v>600</v>
      </c>
      <c r="F349" s="167"/>
      <c r="G349" s="259">
        <f t="shared" si="53"/>
        <v>0</v>
      </c>
      <c r="H349" s="245" t="e">
        <f t="shared" si="54"/>
        <v>#DIV/0!</v>
      </c>
    </row>
    <row r="350" spans="1:8" s="184" customFormat="1" ht="12.75" x14ac:dyDescent="0.2">
      <c r="A350" s="268" t="s">
        <v>844</v>
      </c>
      <c r="B350" s="165" t="s">
        <v>283</v>
      </c>
      <c r="C350" s="176" t="s">
        <v>284</v>
      </c>
      <c r="D350" s="166" t="s">
        <v>0</v>
      </c>
      <c r="E350" s="167">
        <v>40</v>
      </c>
      <c r="F350" s="167"/>
      <c r="G350" s="259">
        <f t="shared" si="53"/>
        <v>0</v>
      </c>
      <c r="H350" s="245" t="e">
        <f t="shared" si="54"/>
        <v>#DIV/0!</v>
      </c>
    </row>
    <row r="351" spans="1:8" s="184" customFormat="1" ht="12.75" x14ac:dyDescent="0.2">
      <c r="A351" s="268" t="s">
        <v>845</v>
      </c>
      <c r="B351" s="165" t="s">
        <v>285</v>
      </c>
      <c r="C351" s="176" t="s">
        <v>286</v>
      </c>
      <c r="D351" s="166" t="s">
        <v>0</v>
      </c>
      <c r="E351" s="167">
        <v>20</v>
      </c>
      <c r="F351" s="167"/>
      <c r="G351" s="259">
        <f t="shared" si="53"/>
        <v>0</v>
      </c>
      <c r="H351" s="245" t="e">
        <f t="shared" si="54"/>
        <v>#DIV/0!</v>
      </c>
    </row>
    <row r="352" spans="1:8" s="184" customFormat="1" ht="12.75" x14ac:dyDescent="0.2">
      <c r="A352" s="268" t="s">
        <v>846</v>
      </c>
      <c r="B352" s="165" t="s">
        <v>287</v>
      </c>
      <c r="C352" s="176" t="s">
        <v>288</v>
      </c>
      <c r="D352" s="166" t="s">
        <v>7</v>
      </c>
      <c r="E352" s="167">
        <v>940</v>
      </c>
      <c r="F352" s="167"/>
      <c r="G352" s="259">
        <f t="shared" si="53"/>
        <v>0</v>
      </c>
      <c r="H352" s="245" t="e">
        <f t="shared" si="54"/>
        <v>#DIV/0!</v>
      </c>
    </row>
    <row r="353" spans="1:8" s="184" customFormat="1" ht="12.75" x14ac:dyDescent="0.2">
      <c r="A353" s="268" t="s">
        <v>847</v>
      </c>
      <c r="B353" s="165" t="s">
        <v>291</v>
      </c>
      <c r="C353" s="176" t="s">
        <v>292</v>
      </c>
      <c r="D353" s="166" t="s">
        <v>7</v>
      </c>
      <c r="E353" s="167">
        <v>65</v>
      </c>
      <c r="F353" s="167"/>
      <c r="G353" s="259">
        <f t="shared" si="53"/>
        <v>0</v>
      </c>
      <c r="H353" s="245" t="e">
        <f t="shared" si="54"/>
        <v>#DIV/0!</v>
      </c>
    </row>
    <row r="354" spans="1:8" s="184" customFormat="1" ht="12.75" x14ac:dyDescent="0.2">
      <c r="A354" s="268" t="s">
        <v>848</v>
      </c>
      <c r="B354" s="165" t="s">
        <v>293</v>
      </c>
      <c r="C354" s="176" t="s">
        <v>294</v>
      </c>
      <c r="D354" s="166" t="s">
        <v>7</v>
      </c>
      <c r="E354" s="167">
        <v>1065</v>
      </c>
      <c r="F354" s="167"/>
      <c r="G354" s="259">
        <f t="shared" si="53"/>
        <v>0</v>
      </c>
      <c r="H354" s="245" t="e">
        <f t="shared" si="54"/>
        <v>#DIV/0!</v>
      </c>
    </row>
    <row r="355" spans="1:8" s="184" customFormat="1" ht="12.75" x14ac:dyDescent="0.2">
      <c r="A355" s="268" t="s">
        <v>849</v>
      </c>
      <c r="B355" s="165" t="s">
        <v>295</v>
      </c>
      <c r="C355" s="176" t="s">
        <v>296</v>
      </c>
      <c r="D355" s="166" t="s">
        <v>7</v>
      </c>
      <c r="E355" s="167">
        <v>240</v>
      </c>
      <c r="F355" s="167"/>
      <c r="G355" s="259">
        <f t="shared" si="53"/>
        <v>0</v>
      </c>
      <c r="H355" s="245" t="e">
        <f t="shared" si="54"/>
        <v>#DIV/0!</v>
      </c>
    </row>
    <row r="356" spans="1:8" s="184" customFormat="1" ht="12.75" x14ac:dyDescent="0.2">
      <c r="A356" s="268" t="s">
        <v>850</v>
      </c>
      <c r="B356" s="165" t="s">
        <v>299</v>
      </c>
      <c r="C356" s="176" t="s">
        <v>300</v>
      </c>
      <c r="D356" s="166" t="s">
        <v>0</v>
      </c>
      <c r="E356" s="167">
        <v>470</v>
      </c>
      <c r="F356" s="167"/>
      <c r="G356" s="259">
        <f t="shared" si="53"/>
        <v>0</v>
      </c>
      <c r="H356" s="245" t="e">
        <f t="shared" si="54"/>
        <v>#DIV/0!</v>
      </c>
    </row>
    <row r="357" spans="1:8" s="184" customFormat="1" ht="12.75" x14ac:dyDescent="0.2">
      <c r="A357" s="268" t="s">
        <v>851</v>
      </c>
      <c r="B357" s="165" t="s">
        <v>301</v>
      </c>
      <c r="C357" s="176" t="s">
        <v>489</v>
      </c>
      <c r="D357" s="166" t="s">
        <v>0</v>
      </c>
      <c r="E357" s="167">
        <v>20</v>
      </c>
      <c r="F357" s="167"/>
      <c r="G357" s="259">
        <f t="shared" si="53"/>
        <v>0</v>
      </c>
      <c r="H357" s="245" t="e">
        <f t="shared" si="54"/>
        <v>#DIV/0!</v>
      </c>
    </row>
    <row r="358" spans="1:8" s="184" customFormat="1" ht="12.75" x14ac:dyDescent="0.2">
      <c r="A358" s="268" t="s">
        <v>852</v>
      </c>
      <c r="B358" s="165" t="s">
        <v>302</v>
      </c>
      <c r="C358" s="176" t="s">
        <v>303</v>
      </c>
      <c r="D358" s="166" t="s">
        <v>0</v>
      </c>
      <c r="E358" s="167">
        <v>1800</v>
      </c>
      <c r="F358" s="167"/>
      <c r="G358" s="259">
        <f t="shared" si="53"/>
        <v>0</v>
      </c>
      <c r="H358" s="245" t="e">
        <f t="shared" si="54"/>
        <v>#DIV/0!</v>
      </c>
    </row>
    <row r="359" spans="1:8" s="184" customFormat="1" ht="38.25" x14ac:dyDescent="0.2">
      <c r="A359" s="268" t="s">
        <v>853</v>
      </c>
      <c r="B359" s="165" t="s">
        <v>304</v>
      </c>
      <c r="C359" s="176" t="s">
        <v>305</v>
      </c>
      <c r="D359" s="166" t="s">
        <v>0</v>
      </c>
      <c r="E359" s="167">
        <v>900</v>
      </c>
      <c r="F359" s="167"/>
      <c r="G359" s="259">
        <f t="shared" si="53"/>
        <v>0</v>
      </c>
      <c r="H359" s="245" t="e">
        <f t="shared" si="54"/>
        <v>#DIV/0!</v>
      </c>
    </row>
    <row r="360" spans="1:8" s="184" customFormat="1" ht="38.25" x14ac:dyDescent="0.2">
      <c r="A360" s="268" t="s">
        <v>854</v>
      </c>
      <c r="B360" s="165" t="s">
        <v>306</v>
      </c>
      <c r="C360" s="176" t="s">
        <v>490</v>
      </c>
      <c r="D360" s="166" t="s">
        <v>0</v>
      </c>
      <c r="E360" s="167">
        <v>900</v>
      </c>
      <c r="F360" s="167"/>
      <c r="G360" s="259">
        <f t="shared" si="53"/>
        <v>0</v>
      </c>
      <c r="H360" s="245" t="e">
        <f t="shared" si="54"/>
        <v>#DIV/0!</v>
      </c>
    </row>
    <row r="361" spans="1:8" s="184" customFormat="1" ht="25.5" x14ac:dyDescent="0.2">
      <c r="A361" s="268" t="s">
        <v>855</v>
      </c>
      <c r="B361" s="165" t="s">
        <v>309</v>
      </c>
      <c r="C361" s="176" t="s">
        <v>310</v>
      </c>
      <c r="D361" s="166" t="s">
        <v>0</v>
      </c>
      <c r="E361" s="167">
        <v>30</v>
      </c>
      <c r="F361" s="167"/>
      <c r="G361" s="259">
        <f t="shared" si="53"/>
        <v>0</v>
      </c>
      <c r="H361" s="245" t="e">
        <f t="shared" si="54"/>
        <v>#DIV/0!</v>
      </c>
    </row>
    <row r="362" spans="1:8" s="184" customFormat="1" ht="12.75" x14ac:dyDescent="0.2">
      <c r="A362" s="268" t="s">
        <v>856</v>
      </c>
      <c r="B362" s="165" t="s">
        <v>311</v>
      </c>
      <c r="C362" s="176" t="s">
        <v>312</v>
      </c>
      <c r="D362" s="166" t="s">
        <v>0</v>
      </c>
      <c r="E362" s="167">
        <v>30</v>
      </c>
      <c r="F362" s="167"/>
      <c r="G362" s="259">
        <f t="shared" si="53"/>
        <v>0</v>
      </c>
      <c r="H362" s="245" t="e">
        <f t="shared" si="54"/>
        <v>#DIV/0!</v>
      </c>
    </row>
    <row r="363" spans="1:8" s="184" customFormat="1" ht="12.75" x14ac:dyDescent="0.2">
      <c r="A363" s="268" t="s">
        <v>857</v>
      </c>
      <c r="B363" s="165" t="s">
        <v>313</v>
      </c>
      <c r="C363" s="176" t="s">
        <v>314</v>
      </c>
      <c r="D363" s="166" t="s">
        <v>0</v>
      </c>
      <c r="E363" s="167">
        <v>20</v>
      </c>
      <c r="F363" s="167"/>
      <c r="G363" s="259">
        <f t="shared" si="53"/>
        <v>0</v>
      </c>
      <c r="H363" s="245" t="e">
        <f t="shared" si="54"/>
        <v>#DIV/0!</v>
      </c>
    </row>
    <row r="364" spans="1:8" s="184" customFormat="1" ht="12.75" x14ac:dyDescent="0.2">
      <c r="A364" s="268" t="s">
        <v>858</v>
      </c>
      <c r="B364" s="165" t="s">
        <v>315</v>
      </c>
      <c r="C364" s="176" t="s">
        <v>316</v>
      </c>
      <c r="D364" s="166" t="s">
        <v>0</v>
      </c>
      <c r="E364" s="167">
        <v>20</v>
      </c>
      <c r="F364" s="167"/>
      <c r="G364" s="259">
        <f t="shared" si="53"/>
        <v>0</v>
      </c>
      <c r="H364" s="245" t="e">
        <f t="shared" si="54"/>
        <v>#DIV/0!</v>
      </c>
    </row>
    <row r="365" spans="1:8" s="184" customFormat="1" ht="12.75" x14ac:dyDescent="0.2">
      <c r="A365" s="268" t="s">
        <v>859</v>
      </c>
      <c r="B365" s="165" t="s">
        <v>317</v>
      </c>
      <c r="C365" s="176" t="s">
        <v>318</v>
      </c>
      <c r="D365" s="166" t="s">
        <v>5</v>
      </c>
      <c r="E365" s="167">
        <v>20</v>
      </c>
      <c r="F365" s="167"/>
      <c r="G365" s="259">
        <f t="shared" si="53"/>
        <v>0</v>
      </c>
      <c r="H365" s="245" t="e">
        <f t="shared" si="54"/>
        <v>#DIV/0!</v>
      </c>
    </row>
    <row r="366" spans="1:8" s="184" customFormat="1" ht="12.75" x14ac:dyDescent="0.2">
      <c r="A366" s="268" t="s">
        <v>860</v>
      </c>
      <c r="B366" s="165" t="s">
        <v>321</v>
      </c>
      <c r="C366" s="176" t="s">
        <v>322</v>
      </c>
      <c r="D366" s="166" t="s">
        <v>0</v>
      </c>
      <c r="E366" s="167">
        <v>60</v>
      </c>
      <c r="F366" s="167"/>
      <c r="G366" s="259">
        <f t="shared" si="53"/>
        <v>0</v>
      </c>
      <c r="H366" s="245" t="e">
        <f t="shared" si="54"/>
        <v>#DIV/0!</v>
      </c>
    </row>
    <row r="367" spans="1:8" s="184" customFormat="1" ht="25.5" x14ac:dyDescent="0.2">
      <c r="A367" s="268" t="s">
        <v>861</v>
      </c>
      <c r="B367" s="165" t="s">
        <v>325</v>
      </c>
      <c r="C367" s="176" t="s">
        <v>326</v>
      </c>
      <c r="D367" s="166" t="s">
        <v>0</v>
      </c>
      <c r="E367" s="167">
        <v>60</v>
      </c>
      <c r="F367" s="167"/>
      <c r="G367" s="259">
        <f t="shared" si="53"/>
        <v>0</v>
      </c>
      <c r="H367" s="245" t="e">
        <f t="shared" si="54"/>
        <v>#DIV/0!</v>
      </c>
    </row>
    <row r="368" spans="1:8" s="184" customFormat="1" ht="25.5" x14ac:dyDescent="0.2">
      <c r="A368" s="268" t="s">
        <v>862</v>
      </c>
      <c r="B368" s="209" t="s">
        <v>327</v>
      </c>
      <c r="C368" s="176" t="s">
        <v>491</v>
      </c>
      <c r="D368" s="166" t="s">
        <v>0</v>
      </c>
      <c r="E368" s="167">
        <v>10</v>
      </c>
      <c r="F368" s="167"/>
      <c r="G368" s="259">
        <f t="shared" si="53"/>
        <v>0</v>
      </c>
      <c r="H368" s="245" t="e">
        <f t="shared" si="54"/>
        <v>#DIV/0!</v>
      </c>
    </row>
    <row r="369" spans="1:8" s="184" customFormat="1" ht="25.5" x14ac:dyDescent="0.2">
      <c r="A369" s="268" t="s">
        <v>863</v>
      </c>
      <c r="B369" s="165" t="s">
        <v>328</v>
      </c>
      <c r="C369" s="176" t="s">
        <v>526</v>
      </c>
      <c r="D369" s="166" t="s">
        <v>5</v>
      </c>
      <c r="E369" s="167">
        <v>1750</v>
      </c>
      <c r="F369" s="167"/>
      <c r="G369" s="259">
        <f t="shared" si="53"/>
        <v>0</v>
      </c>
      <c r="H369" s="245" t="e">
        <f t="shared" si="54"/>
        <v>#DIV/0!</v>
      </c>
    </row>
    <row r="370" spans="1:8" s="184" customFormat="1" ht="25.5" x14ac:dyDescent="0.2">
      <c r="A370" s="268" t="s">
        <v>864</v>
      </c>
      <c r="B370" s="165" t="s">
        <v>329</v>
      </c>
      <c r="C370" s="176" t="s">
        <v>492</v>
      </c>
      <c r="D370" s="166" t="s">
        <v>0</v>
      </c>
      <c r="E370" s="167">
        <v>325</v>
      </c>
      <c r="F370" s="167"/>
      <c r="G370" s="259">
        <f t="shared" si="53"/>
        <v>0</v>
      </c>
      <c r="H370" s="245" t="e">
        <f t="shared" si="54"/>
        <v>#DIV/0!</v>
      </c>
    </row>
    <row r="371" spans="1:8" s="184" customFormat="1" ht="12.75" x14ac:dyDescent="0.2">
      <c r="A371" s="268"/>
      <c r="B371" s="165"/>
      <c r="C371" s="176"/>
      <c r="D371" s="169"/>
      <c r="E371" s="190"/>
      <c r="F371" s="190"/>
      <c r="G371" s="277"/>
      <c r="H371" s="245"/>
    </row>
    <row r="372" spans="1:8" s="184" customFormat="1" ht="12.75" x14ac:dyDescent="0.2">
      <c r="A372" s="275" t="s">
        <v>865</v>
      </c>
      <c r="B372" s="181"/>
      <c r="C372" s="186" t="s">
        <v>586</v>
      </c>
      <c r="D372" s="183"/>
      <c r="E372" s="207"/>
      <c r="F372" s="207"/>
      <c r="G372" s="267">
        <f>SUM(G373:G389)</f>
        <v>0</v>
      </c>
      <c r="H372" s="241" t="e">
        <f>G372/$G$259</f>
        <v>#DIV/0!</v>
      </c>
    </row>
    <row r="373" spans="1:8" s="184" customFormat="1" ht="12.75" x14ac:dyDescent="0.2">
      <c r="A373" s="268" t="s">
        <v>866</v>
      </c>
      <c r="B373" s="165" t="s">
        <v>336</v>
      </c>
      <c r="C373" s="176" t="s">
        <v>337</v>
      </c>
      <c r="D373" s="166" t="s">
        <v>0</v>
      </c>
      <c r="E373" s="167">
        <v>20</v>
      </c>
      <c r="F373" s="167"/>
      <c r="G373" s="259">
        <f t="shared" ref="G373:G387" si="55">F373*E373</f>
        <v>0</v>
      </c>
      <c r="H373" s="245" t="e">
        <f>G373/$G$372</f>
        <v>#DIV/0!</v>
      </c>
    </row>
    <row r="374" spans="1:8" s="184" customFormat="1" ht="12.75" x14ac:dyDescent="0.2">
      <c r="A374" s="268" t="s">
        <v>867</v>
      </c>
      <c r="B374" s="165" t="s">
        <v>338</v>
      </c>
      <c r="C374" s="176" t="s">
        <v>339</v>
      </c>
      <c r="D374" s="166" t="s">
        <v>7</v>
      </c>
      <c r="E374" s="167">
        <v>20</v>
      </c>
      <c r="F374" s="167"/>
      <c r="G374" s="259">
        <f t="shared" si="55"/>
        <v>0</v>
      </c>
      <c r="H374" s="245" t="e">
        <f t="shared" ref="H374:H387" si="56">G374/$G$372</f>
        <v>#DIV/0!</v>
      </c>
    </row>
    <row r="375" spans="1:8" s="184" customFormat="1" ht="25.5" x14ac:dyDescent="0.2">
      <c r="A375" s="268" t="s">
        <v>868</v>
      </c>
      <c r="B375" s="165" t="s">
        <v>350</v>
      </c>
      <c r="C375" s="176" t="s">
        <v>351</v>
      </c>
      <c r="D375" s="166" t="s">
        <v>0</v>
      </c>
      <c r="E375" s="167">
        <v>20</v>
      </c>
      <c r="F375" s="167"/>
      <c r="G375" s="259">
        <f t="shared" si="55"/>
        <v>0</v>
      </c>
      <c r="H375" s="245" t="e">
        <f t="shared" si="56"/>
        <v>#DIV/0!</v>
      </c>
    </row>
    <row r="376" spans="1:8" s="184" customFormat="1" ht="12.75" x14ac:dyDescent="0.2">
      <c r="A376" s="268" t="s">
        <v>869</v>
      </c>
      <c r="B376" s="165" t="s">
        <v>354</v>
      </c>
      <c r="C376" s="176" t="s">
        <v>355</v>
      </c>
      <c r="D376" s="166" t="s">
        <v>0</v>
      </c>
      <c r="E376" s="167">
        <v>40</v>
      </c>
      <c r="F376" s="167"/>
      <c r="G376" s="259">
        <f t="shared" si="55"/>
        <v>0</v>
      </c>
      <c r="H376" s="245" t="e">
        <f t="shared" si="56"/>
        <v>#DIV/0!</v>
      </c>
    </row>
    <row r="377" spans="1:8" s="184" customFormat="1" ht="12.75" x14ac:dyDescent="0.2">
      <c r="A377" s="268" t="s">
        <v>870</v>
      </c>
      <c r="B377" s="165" t="s">
        <v>358</v>
      </c>
      <c r="C377" s="176" t="s">
        <v>359</v>
      </c>
      <c r="D377" s="166" t="s">
        <v>0</v>
      </c>
      <c r="E377" s="167">
        <v>20</v>
      </c>
      <c r="F377" s="167"/>
      <c r="G377" s="259">
        <f t="shared" si="55"/>
        <v>0</v>
      </c>
      <c r="H377" s="245" t="e">
        <f t="shared" si="56"/>
        <v>#DIV/0!</v>
      </c>
    </row>
    <row r="378" spans="1:8" s="184" customFormat="1" ht="12.75" x14ac:dyDescent="0.2">
      <c r="A378" s="268" t="s">
        <v>871</v>
      </c>
      <c r="B378" s="165" t="s">
        <v>366</v>
      </c>
      <c r="C378" s="176" t="s">
        <v>367</v>
      </c>
      <c r="D378" s="166" t="s">
        <v>0</v>
      </c>
      <c r="E378" s="167">
        <v>20</v>
      </c>
      <c r="F378" s="167"/>
      <c r="G378" s="259">
        <f t="shared" si="55"/>
        <v>0</v>
      </c>
      <c r="H378" s="245" t="e">
        <f t="shared" si="56"/>
        <v>#DIV/0!</v>
      </c>
    </row>
    <row r="379" spans="1:8" s="184" customFormat="1" ht="25.5" x14ac:dyDescent="0.2">
      <c r="A379" s="268" t="s">
        <v>872</v>
      </c>
      <c r="B379" s="165" t="s">
        <v>368</v>
      </c>
      <c r="C379" s="176" t="s">
        <v>369</v>
      </c>
      <c r="D379" s="166" t="s">
        <v>5</v>
      </c>
      <c r="E379" s="167">
        <v>1000</v>
      </c>
      <c r="F379" s="167"/>
      <c r="G379" s="259">
        <f t="shared" si="55"/>
        <v>0</v>
      </c>
      <c r="H379" s="245" t="e">
        <f t="shared" si="56"/>
        <v>#DIV/0!</v>
      </c>
    </row>
    <row r="380" spans="1:8" s="184" customFormat="1" ht="25.5" x14ac:dyDescent="0.2">
      <c r="A380" s="268" t="s">
        <v>873</v>
      </c>
      <c r="B380" s="165" t="s">
        <v>372</v>
      </c>
      <c r="C380" s="176" t="s">
        <v>373</v>
      </c>
      <c r="D380" s="166" t="s">
        <v>5</v>
      </c>
      <c r="E380" s="167">
        <v>2000</v>
      </c>
      <c r="F380" s="167"/>
      <c r="G380" s="259">
        <f t="shared" si="55"/>
        <v>0</v>
      </c>
      <c r="H380" s="245" t="e">
        <f t="shared" si="56"/>
        <v>#DIV/0!</v>
      </c>
    </row>
    <row r="381" spans="1:8" s="184" customFormat="1" ht="25.5" x14ac:dyDescent="0.2">
      <c r="A381" s="268" t="s">
        <v>874</v>
      </c>
      <c r="B381" s="165" t="s">
        <v>374</v>
      </c>
      <c r="C381" s="176" t="s">
        <v>375</v>
      </c>
      <c r="D381" s="166" t="s">
        <v>5</v>
      </c>
      <c r="E381" s="167">
        <v>250</v>
      </c>
      <c r="F381" s="167"/>
      <c r="G381" s="259">
        <f t="shared" si="55"/>
        <v>0</v>
      </c>
      <c r="H381" s="245" t="e">
        <f t="shared" si="56"/>
        <v>#DIV/0!</v>
      </c>
    </row>
    <row r="382" spans="1:8" s="184" customFormat="1" ht="25.5" x14ac:dyDescent="0.2">
      <c r="A382" s="268" t="s">
        <v>875</v>
      </c>
      <c r="B382" s="165" t="s">
        <v>376</v>
      </c>
      <c r="C382" s="176" t="s">
        <v>377</v>
      </c>
      <c r="D382" s="166" t="s">
        <v>5</v>
      </c>
      <c r="E382" s="167">
        <v>350</v>
      </c>
      <c r="F382" s="167"/>
      <c r="G382" s="259">
        <f t="shared" si="55"/>
        <v>0</v>
      </c>
      <c r="H382" s="245" t="e">
        <f t="shared" si="56"/>
        <v>#DIV/0!</v>
      </c>
    </row>
    <row r="383" spans="1:8" s="184" customFormat="1" ht="25.5" x14ac:dyDescent="0.2">
      <c r="A383" s="268" t="s">
        <v>876</v>
      </c>
      <c r="B383" s="165" t="s">
        <v>378</v>
      </c>
      <c r="C383" s="176" t="s">
        <v>379</v>
      </c>
      <c r="D383" s="166" t="s">
        <v>5</v>
      </c>
      <c r="E383" s="167">
        <v>1000</v>
      </c>
      <c r="F383" s="167"/>
      <c r="G383" s="259">
        <f t="shared" si="55"/>
        <v>0</v>
      </c>
      <c r="H383" s="245" t="e">
        <f t="shared" si="56"/>
        <v>#DIV/0!</v>
      </c>
    </row>
    <row r="384" spans="1:8" s="184" customFormat="1" ht="25.5" x14ac:dyDescent="0.2">
      <c r="A384" s="268" t="s">
        <v>877</v>
      </c>
      <c r="B384" s="165" t="s">
        <v>384</v>
      </c>
      <c r="C384" s="176" t="s">
        <v>385</v>
      </c>
      <c r="D384" s="166" t="s">
        <v>0</v>
      </c>
      <c r="E384" s="167">
        <v>20</v>
      </c>
      <c r="F384" s="167"/>
      <c r="G384" s="259">
        <f t="shared" si="55"/>
        <v>0</v>
      </c>
      <c r="H384" s="245" t="e">
        <f t="shared" si="56"/>
        <v>#DIV/0!</v>
      </c>
    </row>
    <row r="385" spans="1:8" s="184" customFormat="1" ht="25.5" x14ac:dyDescent="0.2">
      <c r="A385" s="268" t="s">
        <v>878</v>
      </c>
      <c r="B385" s="165" t="s">
        <v>388</v>
      </c>
      <c r="C385" s="176" t="s">
        <v>389</v>
      </c>
      <c r="D385" s="166" t="s">
        <v>0</v>
      </c>
      <c r="E385" s="167">
        <v>20</v>
      </c>
      <c r="F385" s="167"/>
      <c r="G385" s="259">
        <f t="shared" si="55"/>
        <v>0</v>
      </c>
      <c r="H385" s="245" t="e">
        <f t="shared" si="56"/>
        <v>#DIV/0!</v>
      </c>
    </row>
    <row r="386" spans="1:8" s="184" customFormat="1" ht="25.5" x14ac:dyDescent="0.2">
      <c r="A386" s="268" t="s">
        <v>879</v>
      </c>
      <c r="B386" s="165" t="s">
        <v>390</v>
      </c>
      <c r="C386" s="176" t="s">
        <v>391</v>
      </c>
      <c r="D386" s="166" t="s">
        <v>0</v>
      </c>
      <c r="E386" s="167">
        <v>20</v>
      </c>
      <c r="F386" s="167"/>
      <c r="G386" s="259">
        <f t="shared" si="55"/>
        <v>0</v>
      </c>
      <c r="H386" s="245" t="e">
        <f t="shared" si="56"/>
        <v>#DIV/0!</v>
      </c>
    </row>
    <row r="387" spans="1:8" s="184" customFormat="1" ht="12.75" x14ac:dyDescent="0.2">
      <c r="A387" s="268" t="s">
        <v>880</v>
      </c>
      <c r="B387" s="209" t="s">
        <v>398</v>
      </c>
      <c r="C387" s="176" t="s">
        <v>399</v>
      </c>
      <c r="D387" s="166" t="s">
        <v>0</v>
      </c>
      <c r="E387" s="167">
        <v>40</v>
      </c>
      <c r="F387" s="167"/>
      <c r="G387" s="259">
        <f t="shared" si="55"/>
        <v>0</v>
      </c>
      <c r="H387" s="245" t="e">
        <f t="shared" si="56"/>
        <v>#DIV/0!</v>
      </c>
    </row>
    <row r="388" spans="1:8" s="184" customFormat="1" ht="25.5" x14ac:dyDescent="0.2">
      <c r="A388" s="268" t="s">
        <v>903</v>
      </c>
      <c r="B388" s="209" t="s">
        <v>403</v>
      </c>
      <c r="C388" s="176" t="s">
        <v>493</v>
      </c>
      <c r="D388" s="166" t="s">
        <v>5</v>
      </c>
      <c r="E388" s="167">
        <v>35</v>
      </c>
      <c r="F388" s="167"/>
      <c r="G388" s="259">
        <f t="shared" ref="G388" si="57">F388*E388</f>
        <v>0</v>
      </c>
      <c r="H388" s="245" t="e">
        <f t="shared" ref="H388" si="58">G388/$G$372</f>
        <v>#DIV/0!</v>
      </c>
    </row>
    <row r="389" spans="1:8" s="184" customFormat="1" ht="12.75" x14ac:dyDescent="0.2">
      <c r="A389" s="268"/>
      <c r="B389" s="278"/>
      <c r="C389" s="176"/>
      <c r="D389" s="169"/>
      <c r="E389" s="190"/>
      <c r="F389" s="190"/>
      <c r="G389" s="277"/>
      <c r="H389" s="245"/>
    </row>
    <row r="390" spans="1:8" s="184" customFormat="1" ht="12.75" x14ac:dyDescent="0.2">
      <c r="A390" s="275" t="s">
        <v>881</v>
      </c>
      <c r="B390" s="181"/>
      <c r="C390" s="186" t="s">
        <v>587</v>
      </c>
      <c r="D390" s="183"/>
      <c r="E390" s="207"/>
      <c r="F390" s="207"/>
      <c r="G390" s="267">
        <f>SUM(G391:G395)</f>
        <v>0</v>
      </c>
      <c r="H390" s="241" t="e">
        <f>G390/$G$259</f>
        <v>#DIV/0!</v>
      </c>
    </row>
    <row r="391" spans="1:8" s="184" customFormat="1" ht="25.5" x14ac:dyDescent="0.2">
      <c r="A391" s="268" t="s">
        <v>882</v>
      </c>
      <c r="B391" s="170" t="s">
        <v>404</v>
      </c>
      <c r="C391" s="176" t="s">
        <v>405</v>
      </c>
      <c r="D391" s="166" t="s">
        <v>0</v>
      </c>
      <c r="E391" s="167">
        <v>100</v>
      </c>
      <c r="F391" s="167"/>
      <c r="G391" s="259">
        <f t="shared" ref="G391:G394" si="59">F391*E391</f>
        <v>0</v>
      </c>
      <c r="H391" s="245" t="e">
        <f>G391/$G$390</f>
        <v>#DIV/0!</v>
      </c>
    </row>
    <row r="392" spans="1:8" s="184" customFormat="1" ht="25.5" x14ac:dyDescent="0.2">
      <c r="A392" s="268" t="s">
        <v>883</v>
      </c>
      <c r="B392" s="170" t="s">
        <v>406</v>
      </c>
      <c r="C392" s="176" t="s">
        <v>407</v>
      </c>
      <c r="D392" s="166" t="s">
        <v>0</v>
      </c>
      <c r="E392" s="167">
        <v>20</v>
      </c>
      <c r="F392" s="167"/>
      <c r="G392" s="259">
        <f t="shared" si="59"/>
        <v>0</v>
      </c>
      <c r="H392" s="245" t="e">
        <f t="shared" ref="H392:H394" si="60">G392/$G$390</f>
        <v>#DIV/0!</v>
      </c>
    </row>
    <row r="393" spans="1:8" s="184" customFormat="1" ht="12.75" x14ac:dyDescent="0.2">
      <c r="A393" s="268" t="s">
        <v>884</v>
      </c>
      <c r="B393" s="170" t="s">
        <v>408</v>
      </c>
      <c r="C393" s="176" t="s">
        <v>409</v>
      </c>
      <c r="D393" s="166" t="s">
        <v>0</v>
      </c>
      <c r="E393" s="167">
        <v>100</v>
      </c>
      <c r="F393" s="167"/>
      <c r="G393" s="259">
        <f t="shared" si="59"/>
        <v>0</v>
      </c>
      <c r="H393" s="245" t="e">
        <f t="shared" si="60"/>
        <v>#DIV/0!</v>
      </c>
    </row>
    <row r="394" spans="1:8" s="184" customFormat="1" ht="12.75" x14ac:dyDescent="0.2">
      <c r="A394" s="268" t="s">
        <v>885</v>
      </c>
      <c r="B394" s="170" t="s">
        <v>410</v>
      </c>
      <c r="C394" s="176" t="s">
        <v>411</v>
      </c>
      <c r="D394" s="166" t="s">
        <v>0</v>
      </c>
      <c r="E394" s="167">
        <v>60</v>
      </c>
      <c r="F394" s="167"/>
      <c r="G394" s="259">
        <f t="shared" si="59"/>
        <v>0</v>
      </c>
      <c r="H394" s="245" t="e">
        <f t="shared" si="60"/>
        <v>#DIV/0!</v>
      </c>
    </row>
    <row r="395" spans="1:8" s="184" customFormat="1" ht="12.75" x14ac:dyDescent="0.2">
      <c r="A395" s="268"/>
      <c r="B395" s="279"/>
      <c r="C395" s="176"/>
      <c r="D395" s="169"/>
      <c r="E395" s="190"/>
      <c r="F395" s="190"/>
      <c r="G395" s="277"/>
      <c r="H395" s="245"/>
    </row>
    <row r="396" spans="1:8" s="184" customFormat="1" ht="12.75" x14ac:dyDescent="0.2">
      <c r="A396" s="275" t="s">
        <v>886</v>
      </c>
      <c r="B396" s="181"/>
      <c r="C396" s="186" t="s">
        <v>538</v>
      </c>
      <c r="D396" s="183"/>
      <c r="E396" s="207"/>
      <c r="F396" s="207"/>
      <c r="G396" s="267">
        <f>SUM(G397:G397)</f>
        <v>0</v>
      </c>
      <c r="H396" s="241" t="e">
        <f>G396/$G$259</f>
        <v>#DIV/0!</v>
      </c>
    </row>
    <row r="397" spans="1:8" s="184" customFormat="1" ht="12.75" x14ac:dyDescent="0.2">
      <c r="A397" s="268" t="s">
        <v>887</v>
      </c>
      <c r="B397" s="165" t="s">
        <v>412</v>
      </c>
      <c r="C397" s="176" t="s">
        <v>413</v>
      </c>
      <c r="D397" s="166" t="s">
        <v>4</v>
      </c>
      <c r="E397" s="190">
        <v>3300</v>
      </c>
      <c r="F397" s="167"/>
      <c r="G397" s="259">
        <f t="shared" ref="G397" si="61">F397*E397</f>
        <v>0</v>
      </c>
      <c r="H397" s="245" t="e">
        <f>G397/G396</f>
        <v>#DIV/0!</v>
      </c>
    </row>
    <row r="398" spans="1:8" ht="12" thickBot="1" x14ac:dyDescent="0.2">
      <c r="A398" s="41"/>
      <c r="B398" s="42"/>
      <c r="C398" s="69"/>
      <c r="D398" s="70"/>
      <c r="E398" s="231"/>
      <c r="F398" s="71"/>
      <c r="G398" s="264"/>
      <c r="H398" s="244"/>
    </row>
    <row r="399" spans="1:8" ht="12" thickBot="1" x14ac:dyDescent="0.2">
      <c r="A399" s="285" t="s">
        <v>467</v>
      </c>
      <c r="B399" s="286"/>
      <c r="C399" s="286"/>
      <c r="D399" s="286"/>
      <c r="E399" s="286"/>
      <c r="F399" s="287"/>
      <c r="G399" s="280">
        <f>G13+G25+G224+G259</f>
        <v>0</v>
      </c>
      <c r="H399" s="241" t="e">
        <f>G399/$G$399</f>
        <v>#DIV/0!</v>
      </c>
    </row>
    <row r="400" spans="1:8" ht="12" thickBot="1" x14ac:dyDescent="0.2">
      <c r="A400" s="288" t="s">
        <v>468</v>
      </c>
      <c r="B400" s="289"/>
      <c r="C400" s="289"/>
      <c r="D400" s="289"/>
      <c r="E400" s="233"/>
      <c r="F400" s="235">
        <v>0</v>
      </c>
      <c r="G400" s="281">
        <f>ROUND(G399*F400,2)</f>
        <v>0</v>
      </c>
      <c r="H400" s="249"/>
    </row>
    <row r="401" spans="1:8" ht="12" thickBot="1" x14ac:dyDescent="0.2">
      <c r="A401" s="73"/>
      <c r="B401" s="74"/>
      <c r="C401" s="75"/>
      <c r="D401" s="76"/>
      <c r="E401" s="234"/>
      <c r="F401" s="66"/>
      <c r="G401" s="282"/>
      <c r="H401" s="250"/>
    </row>
    <row r="402" spans="1:8" ht="12" thickBot="1" x14ac:dyDescent="0.2">
      <c r="A402" s="290" t="s">
        <v>472</v>
      </c>
      <c r="B402" s="291"/>
      <c r="C402" s="291"/>
      <c r="D402" s="291"/>
      <c r="E402" s="291"/>
      <c r="F402" s="292"/>
      <c r="G402" s="283">
        <f>ROUND(G399+G400,2)</f>
        <v>0</v>
      </c>
      <c r="H402" s="251"/>
    </row>
    <row r="403" spans="1:8" x14ac:dyDescent="0.15">
      <c r="A403" s="16"/>
      <c r="B403" s="17"/>
      <c r="C403" s="77"/>
      <c r="D403" s="19"/>
      <c r="E403" s="20"/>
      <c r="F403" s="21"/>
      <c r="G403" s="22"/>
      <c r="H403" s="78"/>
    </row>
    <row r="404" spans="1:8" x14ac:dyDescent="0.15">
      <c r="A404" s="16"/>
      <c r="B404" s="17"/>
      <c r="C404" s="77"/>
      <c r="D404" s="19"/>
      <c r="E404" s="20"/>
      <c r="F404" s="21"/>
      <c r="G404" s="22"/>
      <c r="H404" s="78"/>
    </row>
    <row r="405" spans="1:8" x14ac:dyDescent="0.15">
      <c r="A405" s="16"/>
      <c r="B405" s="17"/>
      <c r="C405" s="77"/>
      <c r="D405" s="19"/>
      <c r="E405" s="20"/>
      <c r="F405" s="21"/>
      <c r="G405" s="22"/>
      <c r="H405" s="78"/>
    </row>
    <row r="406" spans="1:8" x14ac:dyDescent="0.15">
      <c r="A406" s="16"/>
      <c r="B406" s="17"/>
      <c r="C406" s="77"/>
      <c r="D406" s="19"/>
      <c r="E406" s="20"/>
      <c r="F406" s="21"/>
      <c r="G406" s="22"/>
      <c r="H406" s="78"/>
    </row>
    <row r="407" spans="1:8" x14ac:dyDescent="0.15">
      <c r="A407" s="16"/>
      <c r="B407" s="17"/>
      <c r="C407" s="77"/>
      <c r="D407" s="19"/>
      <c r="E407" s="20"/>
      <c r="F407" s="21"/>
      <c r="G407" s="22"/>
      <c r="H407" s="78"/>
    </row>
    <row r="408" spans="1:8" x14ac:dyDescent="0.15">
      <c r="A408" s="16"/>
      <c r="B408" s="17"/>
      <c r="C408" s="77"/>
      <c r="D408" s="19"/>
      <c r="E408" s="20"/>
      <c r="F408" s="21"/>
      <c r="G408" s="22"/>
      <c r="H408" s="78"/>
    </row>
    <row r="409" spans="1:8" x14ac:dyDescent="0.15">
      <c r="A409" s="16"/>
      <c r="B409" s="17"/>
      <c r="C409" s="77"/>
      <c r="D409" s="19"/>
      <c r="E409" s="20"/>
      <c r="F409" s="21"/>
      <c r="G409" s="22"/>
      <c r="H409" s="78"/>
    </row>
    <row r="410" spans="1:8" x14ac:dyDescent="0.15">
      <c r="A410" s="16"/>
      <c r="B410" s="17"/>
      <c r="C410" s="77"/>
      <c r="D410" s="19"/>
      <c r="E410" s="20"/>
      <c r="F410" s="21"/>
      <c r="G410" s="22"/>
      <c r="H410" s="78"/>
    </row>
    <row r="411" spans="1:8" x14ac:dyDescent="0.15">
      <c r="A411" s="16"/>
      <c r="B411" s="17"/>
      <c r="C411" s="77"/>
      <c r="D411" s="19"/>
      <c r="E411" s="20"/>
      <c r="F411" s="21"/>
      <c r="G411" s="22"/>
      <c r="H411" s="78"/>
    </row>
  </sheetData>
  <sortState ref="B125:I207">
    <sortCondition ref="B125"/>
  </sortState>
  <mergeCells count="8">
    <mergeCell ref="A399:F399"/>
    <mergeCell ref="A400:D400"/>
    <mergeCell ref="A402:F402"/>
    <mergeCell ref="A6:B6"/>
    <mergeCell ref="C6:G6"/>
    <mergeCell ref="A7:B7"/>
    <mergeCell ref="C7:G7"/>
    <mergeCell ref="A9:G9"/>
  </mergeCells>
  <pageMargins left="0.7" right="0.7" top="1.5505208333333333" bottom="0.75" header="0.3" footer="0.3"/>
  <pageSetup paperSize="9" scale="68" fitToHeight="0" orientation="portrait" horizontalDpi="1200" verticalDpi="1200" r:id="rId1"/>
  <headerFooter>
    <oddFooter>&amp;R&amp;"Verdana,Normal"&amp;9Página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topLeftCell="A28" zoomScaleNormal="100" zoomScaleSheetLayoutView="100" workbookViewId="0">
      <selection activeCell="C39" sqref="C39"/>
    </sheetView>
  </sheetViews>
  <sheetFormatPr defaultRowHeight="11.25" x14ac:dyDescent="0.15"/>
  <cols>
    <col min="1" max="1" width="8.85546875" style="23" customWidth="1"/>
    <col min="2" max="2" width="6.28515625" style="23" customWidth="1"/>
    <col min="3" max="3" width="81.7109375" style="58" bestFit="1" customWidth="1"/>
    <col min="4" max="4" width="24.85546875" style="23" bestFit="1" customWidth="1"/>
    <col min="5" max="16384" width="9.140625" style="23"/>
  </cols>
  <sheetData>
    <row r="1" spans="1:4" hidden="1" x14ac:dyDescent="0.15">
      <c r="A1" s="83"/>
      <c r="B1" s="84"/>
      <c r="C1" s="85"/>
      <c r="D1" s="86"/>
    </row>
    <row r="2" spans="1:4" hidden="1" x14ac:dyDescent="0.15">
      <c r="A2" s="87"/>
      <c r="B2" s="88"/>
      <c r="C2" s="89"/>
      <c r="D2" s="90"/>
    </row>
    <row r="3" spans="1:4" hidden="1" x14ac:dyDescent="0.15">
      <c r="A3" s="87"/>
      <c r="B3" s="91"/>
      <c r="C3" s="92"/>
      <c r="D3" s="93"/>
    </row>
    <row r="4" spans="1:4" x14ac:dyDescent="0.15">
      <c r="A4" s="87"/>
      <c r="B4" s="91"/>
      <c r="C4" s="94" t="s">
        <v>504</v>
      </c>
      <c r="D4" s="93"/>
    </row>
    <row r="5" spans="1:4" x14ac:dyDescent="0.15">
      <c r="A5" s="83"/>
      <c r="B5" s="84"/>
      <c r="C5" s="92"/>
      <c r="D5" s="95"/>
    </row>
    <row r="6" spans="1:4" ht="23.25" customHeight="1" x14ac:dyDescent="0.15">
      <c r="A6" s="297" t="str">
        <f>Planilha!A6</f>
        <v>Objeto:</v>
      </c>
      <c r="B6" s="297"/>
      <c r="C6" s="301" t="str">
        <f>Planilha!C6</f>
        <v>Demolição de prédio, Reforma do Almoxarifado e Reforma dos CRR's - Galpões.</v>
      </c>
      <c r="D6" s="301"/>
    </row>
    <row r="7" spans="1:4" x14ac:dyDescent="0.15">
      <c r="A7" s="297" t="str">
        <f>Planilha!A7</f>
        <v xml:space="preserve">Local:                    </v>
      </c>
      <c r="B7" s="297"/>
      <c r="C7" s="298" t="str">
        <f>Planilha!C7</f>
        <v>Av. dos Coqueiros - s/nº - Franco da Rocha - São Paulo</v>
      </c>
      <c r="D7" s="298"/>
    </row>
    <row r="8" spans="1:4" x14ac:dyDescent="0.15">
      <c r="A8" s="96"/>
      <c r="B8" s="96"/>
      <c r="C8" s="97"/>
      <c r="D8" s="98"/>
    </row>
    <row r="9" spans="1:4" x14ac:dyDescent="0.15">
      <c r="A9" s="299"/>
      <c r="B9" s="299"/>
      <c r="C9" s="299"/>
      <c r="D9" s="299"/>
    </row>
    <row r="10" spans="1:4" hidden="1" x14ac:dyDescent="0.15">
      <c r="A10" s="99"/>
      <c r="B10" s="100"/>
      <c r="C10" s="101"/>
      <c r="D10" s="95"/>
    </row>
    <row r="11" spans="1:4" hidden="1" x14ac:dyDescent="0.15">
      <c r="A11" s="87"/>
      <c r="B11" s="102"/>
      <c r="C11" s="89"/>
      <c r="D11" s="90"/>
    </row>
    <row r="12" spans="1:4" x14ac:dyDescent="0.15">
      <c r="A12" s="87"/>
      <c r="B12" s="102"/>
      <c r="C12" s="89"/>
      <c r="D12" s="90"/>
    </row>
    <row r="13" spans="1:4" x14ac:dyDescent="0.15">
      <c r="A13" s="87"/>
      <c r="B13" s="197" t="s">
        <v>450</v>
      </c>
      <c r="C13" s="197" t="s">
        <v>451</v>
      </c>
      <c r="D13" s="198" t="s">
        <v>452</v>
      </c>
    </row>
    <row r="14" spans="1:4" x14ac:dyDescent="0.15">
      <c r="A14" s="87"/>
      <c r="B14" s="194" t="s">
        <v>588</v>
      </c>
      <c r="C14" s="195" t="str">
        <f>VLOOKUP(B14,Planilha!$1:$1048576,3,FALSE)</f>
        <v>INÍCIO DE OBRA (Amoxarifado, demolição de prédio e refroma dos CCRs)</v>
      </c>
      <c r="D14" s="196"/>
    </row>
    <row r="15" spans="1:4" x14ac:dyDescent="0.15">
      <c r="A15" s="87"/>
      <c r="B15" s="192" t="s">
        <v>440</v>
      </c>
      <c r="C15" s="201" t="str">
        <f>VLOOKUP(B15,Planilha!$1:$1048576,3,FALSE)</f>
        <v>Início, apoio e administração da obra</v>
      </c>
      <c r="D15" s="201">
        <f>VLOOKUP(B15,Planilha!$1:$1048576,7,FALSE)</f>
        <v>0</v>
      </c>
    </row>
    <row r="16" spans="1:4" x14ac:dyDescent="0.15">
      <c r="A16" s="87"/>
      <c r="B16" s="192"/>
      <c r="C16" s="201"/>
      <c r="D16" s="201"/>
    </row>
    <row r="17" spans="1:4" x14ac:dyDescent="0.15">
      <c r="A17" s="87"/>
      <c r="B17" s="194" t="s">
        <v>589</v>
      </c>
      <c r="C17" s="195" t="str">
        <f>VLOOKUP(B17,Planilha!$1:$1048576,3,FALSE)</f>
        <v>ALMOXARIFADO</v>
      </c>
      <c r="D17" s="196"/>
    </row>
    <row r="18" spans="1:4" x14ac:dyDescent="0.15">
      <c r="A18" s="87"/>
      <c r="B18" s="192" t="s">
        <v>442</v>
      </c>
      <c r="C18" s="201" t="str">
        <f>VLOOKUP(B18,Planilha!$1:$1048576,3,FALSE)</f>
        <v>Andaime e balancim</v>
      </c>
      <c r="D18" s="201">
        <f>VLOOKUP(B18,Planilha!$1:$1048576,7,FALSE)</f>
        <v>0</v>
      </c>
    </row>
    <row r="19" spans="1:4" x14ac:dyDescent="0.15">
      <c r="A19" s="87"/>
      <c r="B19" s="192" t="s">
        <v>443</v>
      </c>
      <c r="C19" s="201" t="str">
        <f>VLOOKUP(B19,Planilha!$1:$1048576,3,FALSE)</f>
        <v>Demolição, Transporte e Serviço em Solo</v>
      </c>
      <c r="D19" s="201">
        <f>VLOOKUP(B19,Planilha!$1:$1048576,7,FALSE)</f>
        <v>0</v>
      </c>
    </row>
    <row r="20" spans="1:4" x14ac:dyDescent="0.15">
      <c r="A20" s="87"/>
      <c r="B20" s="192" t="s">
        <v>594</v>
      </c>
      <c r="C20" s="201" t="str">
        <f>VLOOKUP(B20,Planilha!$1:$1048576,3,FALSE)</f>
        <v>Fundações</v>
      </c>
      <c r="D20" s="201">
        <f>VLOOKUP(B20,Planilha!$1:$1048576,7,FALSE)</f>
        <v>0</v>
      </c>
    </row>
    <row r="21" spans="1:4" x14ac:dyDescent="0.15">
      <c r="A21" s="87"/>
      <c r="B21" s="192" t="s">
        <v>608</v>
      </c>
      <c r="C21" s="201" t="str">
        <f>VLOOKUP(B21,Planilha!$1:$1048576,3,FALSE)</f>
        <v>Alvenaria e elemento divisor</v>
      </c>
      <c r="D21" s="201">
        <f>VLOOKUP(B21,Planilha!$1:$1048576,7,FALSE)</f>
        <v>0</v>
      </c>
    </row>
    <row r="22" spans="1:4" x14ac:dyDescent="0.15">
      <c r="A22" s="87"/>
      <c r="B22" s="192" t="s">
        <v>613</v>
      </c>
      <c r="C22" s="201" t="str">
        <f>VLOOKUP(B22,Planilha!$1:$1048576,3,FALSE)</f>
        <v>Estrutura em madeira, ferro, alumínio e concreto</v>
      </c>
      <c r="D22" s="201">
        <f>VLOOKUP(B22,Planilha!$1:$1048576,7,FALSE)</f>
        <v>0</v>
      </c>
    </row>
    <row r="23" spans="1:4" x14ac:dyDescent="0.15">
      <c r="A23" s="87"/>
      <c r="B23" s="192" t="s">
        <v>616</v>
      </c>
      <c r="C23" s="201" t="str">
        <f>VLOOKUP(B23,Planilha!$1:$1048576,3,FALSE)</f>
        <v>Telhamento</v>
      </c>
      <c r="D23" s="201">
        <f>VLOOKUP(B23,Planilha!$1:$1048576,7,FALSE)</f>
        <v>0</v>
      </c>
    </row>
    <row r="24" spans="1:4" x14ac:dyDescent="0.15">
      <c r="A24" s="87"/>
      <c r="B24" s="192" t="s">
        <v>619</v>
      </c>
      <c r="C24" s="201" t="str">
        <f>VLOOKUP(B24,Planilha!$1:$1048576,3,FALSE)</f>
        <v>Revestimentos</v>
      </c>
      <c r="D24" s="201">
        <f>VLOOKUP(B24,Planilha!$1:$1048576,7,FALSE)</f>
        <v>0</v>
      </c>
    </row>
    <row r="25" spans="1:4" x14ac:dyDescent="0.15">
      <c r="A25" s="87"/>
      <c r="B25" s="192" t="s">
        <v>633</v>
      </c>
      <c r="C25" s="201" t="str">
        <f>VLOOKUP(B25,Planilha!$1:$1048576,3,FALSE)</f>
        <v>Esquadrias</v>
      </c>
      <c r="D25" s="201">
        <f>VLOOKUP(B25,Planilha!$1:$1048576,7,FALSE)</f>
        <v>0</v>
      </c>
    </row>
    <row r="26" spans="1:4" x14ac:dyDescent="0.15">
      <c r="A26" s="87"/>
      <c r="B26" s="192" t="s">
        <v>649</v>
      </c>
      <c r="C26" s="201" t="str">
        <f>VLOOKUP(B26,Planilha!$1:$1048576,3,FALSE)</f>
        <v>Acessibilidade</v>
      </c>
      <c r="D26" s="201">
        <f>VLOOKUP(B26,Planilha!$1:$1048576,7,FALSE)</f>
        <v>0</v>
      </c>
    </row>
    <row r="27" spans="1:4" x14ac:dyDescent="0.15">
      <c r="A27" s="87"/>
      <c r="B27" s="192" t="s">
        <v>655</v>
      </c>
      <c r="C27" s="201" t="str">
        <f>VLOOKUP(B27,Planilha!$1:$1048576,3,FALSE)</f>
        <v>Impermeabilização, isolação, proteção e junta</v>
      </c>
      <c r="D27" s="201">
        <f>VLOOKUP(B27,Planilha!$1:$1048576,7,FALSE)</f>
        <v>0</v>
      </c>
    </row>
    <row r="28" spans="1:4" x14ac:dyDescent="0.15">
      <c r="A28" s="87"/>
      <c r="B28" s="192" t="s">
        <v>658</v>
      </c>
      <c r="C28" s="201" t="str">
        <f>VLOOKUP(B28,Planilha!$1:$1048576,3,FALSE)</f>
        <v>Pintura</v>
      </c>
      <c r="D28" s="201">
        <f>VLOOKUP(B28,Planilha!$1:$1048576,7,FALSE)</f>
        <v>0</v>
      </c>
    </row>
    <row r="29" spans="1:4" x14ac:dyDescent="0.15">
      <c r="A29" s="87"/>
      <c r="B29" s="192" t="s">
        <v>696</v>
      </c>
      <c r="C29" s="201" t="str">
        <f>VLOOKUP(B29,Planilha!$1:$1048576,3,FALSE)</f>
        <v>Elétrica, Telefonia, Rede e SPDA</v>
      </c>
      <c r="D29" s="201">
        <f>VLOOKUP(B29,Planilha!$1:$1048576,7,FALSE)</f>
        <v>0</v>
      </c>
    </row>
    <row r="30" spans="1:4" x14ac:dyDescent="0.15">
      <c r="A30" s="87"/>
      <c r="B30" s="192" t="s">
        <v>667</v>
      </c>
      <c r="C30" s="201" t="str">
        <f>VLOOKUP(B30,Planilha!$1:$1048576,3,FALSE)</f>
        <v>Hidráulica</v>
      </c>
      <c r="D30" s="201">
        <f>VLOOKUP(B30,Planilha!$1:$1048576,7,FALSE)</f>
        <v>0</v>
      </c>
    </row>
    <row r="31" spans="1:4" x14ac:dyDescent="0.15">
      <c r="A31" s="87"/>
      <c r="B31" s="192" t="s">
        <v>741</v>
      </c>
      <c r="C31" s="201" t="str">
        <f>VLOOKUP(B31,Planilha!$1:$1048576,3,FALSE)</f>
        <v>Detecção, combate e prevenção a incêndio</v>
      </c>
      <c r="D31" s="201">
        <f>VLOOKUP(B31,Planilha!$1:$1048576,7,FALSE)</f>
        <v>0</v>
      </c>
    </row>
    <row r="32" spans="1:4" x14ac:dyDescent="0.15">
      <c r="A32" s="87"/>
      <c r="B32" s="192" t="s">
        <v>746</v>
      </c>
      <c r="C32" s="201" t="str">
        <f>VLOOKUP(B32,Planilha!$1:$1048576,3,FALSE)</f>
        <v>Comunicação Visual</v>
      </c>
      <c r="D32" s="201">
        <f>VLOOKUP(B32,Planilha!$1:$1048576,7,FALSE)</f>
        <v>0</v>
      </c>
    </row>
    <row r="33" spans="1:4" x14ac:dyDescent="0.15">
      <c r="A33" s="87"/>
      <c r="B33" s="192" t="s">
        <v>749</v>
      </c>
      <c r="C33" s="201" t="str">
        <f>VLOOKUP(B33,Planilha!$1:$1048576,3,FALSE)</f>
        <v>Limpeza</v>
      </c>
      <c r="D33" s="201">
        <f>VLOOKUP(B33,Planilha!$1:$1048576,7,FALSE)</f>
        <v>0</v>
      </c>
    </row>
    <row r="34" spans="1:4" x14ac:dyDescent="0.15">
      <c r="A34" s="87"/>
      <c r="B34" s="192"/>
      <c r="C34" s="193"/>
      <c r="D34" s="203"/>
    </row>
    <row r="35" spans="1:4" x14ac:dyDescent="0.15">
      <c r="A35" s="87"/>
      <c r="B35" s="194" t="s">
        <v>591</v>
      </c>
      <c r="C35" s="195" t="str">
        <f>VLOOKUP(B35,Planilha!$1:$1048576,3,FALSE)</f>
        <v>DEMOLIÇÃO DE PRÉDIO EXISTENTE</v>
      </c>
      <c r="D35" s="196"/>
    </row>
    <row r="36" spans="1:4" x14ac:dyDescent="0.15">
      <c r="A36" s="87"/>
      <c r="B36" s="192" t="s">
        <v>445</v>
      </c>
      <c r="C36" s="201" t="str">
        <f>VLOOKUP(B36,Planilha!$1:$1048576,3,FALSE)</f>
        <v>Demolição sem reaproveitamento</v>
      </c>
      <c r="D36" s="201">
        <f>VLOOKUP(B36,Planilha!$1:$1048576,7,FALSE)</f>
        <v>0</v>
      </c>
    </row>
    <row r="37" spans="1:4" x14ac:dyDescent="0.15">
      <c r="A37" s="87"/>
      <c r="B37" s="192" t="s">
        <v>446</v>
      </c>
      <c r="C37" s="201" t="str">
        <f>VLOOKUP(B37,Planilha!$1:$1048576,3,FALSE)</f>
        <v>Retirada com provável reaproveitamento</v>
      </c>
      <c r="D37" s="201">
        <f>VLOOKUP(B37,Planilha!$1:$1048576,7,FALSE)</f>
        <v>0</v>
      </c>
    </row>
    <row r="38" spans="1:4" x14ac:dyDescent="0.15">
      <c r="A38" s="87"/>
      <c r="B38" s="192"/>
      <c r="C38" s="201"/>
      <c r="D38" s="203"/>
    </row>
    <row r="39" spans="1:4" x14ac:dyDescent="0.15">
      <c r="A39" s="87"/>
      <c r="B39" s="194" t="s">
        <v>593</v>
      </c>
      <c r="C39" s="195" t="str">
        <f>VLOOKUP(B39,Planilha!$1:$1048576,3,FALSE)</f>
        <v>REFORMA DO CRR's - GALPÕES</v>
      </c>
      <c r="D39" s="196"/>
    </row>
    <row r="40" spans="1:4" x14ac:dyDescent="0.15">
      <c r="A40" s="87"/>
      <c r="B40" s="192" t="s">
        <v>474</v>
      </c>
      <c r="C40" s="201" t="str">
        <f>VLOOKUP(B40,Planilha!$1:$1048576,3,FALSE)</f>
        <v>Serviço técnico espexializado</v>
      </c>
      <c r="D40" s="201">
        <f>VLOOKUP(B40,Planilha!$1:$1048576,7,FALSE)</f>
        <v>0</v>
      </c>
    </row>
    <row r="41" spans="1:4" x14ac:dyDescent="0.15">
      <c r="A41" s="87"/>
      <c r="B41" s="192" t="s">
        <v>769</v>
      </c>
      <c r="C41" s="201" t="str">
        <f>VLOOKUP(B41,Planilha!$1:$1048576,3,FALSE)</f>
        <v>Andaime e balancim</v>
      </c>
      <c r="D41" s="201">
        <f>VLOOKUP(B41,Planilha!$1:$1048576,7,FALSE)</f>
        <v>0</v>
      </c>
    </row>
    <row r="42" spans="1:4" x14ac:dyDescent="0.15">
      <c r="A42" s="87"/>
      <c r="B42" s="192" t="s">
        <v>772</v>
      </c>
      <c r="C42" s="201" t="str">
        <f>VLOOKUP(B42,Planilha!$1:$1048576,3,FALSE)</f>
        <v>Demolições e retiradas</v>
      </c>
      <c r="D42" s="201">
        <f>VLOOKUP(B42,Planilha!$1:$1048576,7,FALSE)</f>
        <v>0</v>
      </c>
    </row>
    <row r="43" spans="1:4" x14ac:dyDescent="0.15">
      <c r="A43" s="87"/>
      <c r="B43" s="192" t="s">
        <v>784</v>
      </c>
      <c r="C43" s="201" t="str">
        <f>VLOOKUP(B43,Planilha!$1:$1048576,3,FALSE)</f>
        <v>Fundações</v>
      </c>
      <c r="D43" s="201">
        <f>VLOOKUP(B43,Planilha!$1:$1048576,7,FALSE)</f>
        <v>0</v>
      </c>
    </row>
    <row r="44" spans="1:4" x14ac:dyDescent="0.15">
      <c r="A44" s="87"/>
      <c r="B44" s="192" t="s">
        <v>787</v>
      </c>
      <c r="C44" s="201" t="str">
        <f>VLOOKUP(B44,Planilha!$1:$1048576,3,FALSE)</f>
        <v>Estrutura em madeira, ferro, alumínio e concreto</v>
      </c>
      <c r="D44" s="201">
        <f>VLOOKUP(B44,Planilha!$1:$1048576,7,FALSE)</f>
        <v>0</v>
      </c>
    </row>
    <row r="45" spans="1:4" x14ac:dyDescent="0.15">
      <c r="A45" s="87"/>
      <c r="B45" s="192" t="s">
        <v>789</v>
      </c>
      <c r="C45" s="201" t="str">
        <f>VLOOKUP(B45,Planilha!$1:$1048576,3,FALSE)</f>
        <v>Telhamento</v>
      </c>
      <c r="D45" s="201">
        <f>VLOOKUP(B45,Planilha!$1:$1048576,7,FALSE)</f>
        <v>0</v>
      </c>
    </row>
    <row r="46" spans="1:4" x14ac:dyDescent="0.15">
      <c r="A46" s="87"/>
      <c r="B46" s="192" t="s">
        <v>793</v>
      </c>
      <c r="C46" s="201" t="str">
        <f>VLOOKUP(B46,Planilha!$1:$1048576,3,FALSE)</f>
        <v>Revestimentos</v>
      </c>
      <c r="D46" s="201">
        <f>VLOOKUP(B46,Planilha!$1:$1048576,7,FALSE)</f>
        <v>0</v>
      </c>
    </row>
    <row r="47" spans="1:4" x14ac:dyDescent="0.15">
      <c r="A47" s="87"/>
      <c r="B47" s="192" t="s">
        <v>804</v>
      </c>
      <c r="C47" s="201" t="str">
        <f>VLOOKUP(B47,Planilha!$1:$1048576,3,FALSE)</f>
        <v>Esquadrias</v>
      </c>
      <c r="D47" s="201">
        <f>VLOOKUP(B47,Planilha!$1:$1048576,7,FALSE)</f>
        <v>0</v>
      </c>
    </row>
    <row r="48" spans="1:4" x14ac:dyDescent="0.15">
      <c r="A48" s="87"/>
      <c r="B48" s="192" t="s">
        <v>813</v>
      </c>
      <c r="C48" s="201" t="str">
        <f>VLOOKUP(B48,Planilha!$1:$1048576,3,FALSE)</f>
        <v>Impermeabilização, isolação, proteção e junta</v>
      </c>
      <c r="D48" s="201">
        <f>VLOOKUP(B48,Planilha!$1:$1048576,7,FALSE)</f>
        <v>0</v>
      </c>
    </row>
    <row r="49" spans="1:8" x14ac:dyDescent="0.15">
      <c r="A49" s="87"/>
      <c r="B49" s="192" t="s">
        <v>815</v>
      </c>
      <c r="C49" s="201" t="str">
        <f>VLOOKUP(B49,Planilha!$1:$1048576,3,FALSE)</f>
        <v>Pintura</v>
      </c>
      <c r="D49" s="201">
        <f>VLOOKUP(B49,Planilha!$1:$1048576,7,FALSE)</f>
        <v>0</v>
      </c>
    </row>
    <row r="50" spans="1:8" x14ac:dyDescent="0.15">
      <c r="A50" s="87"/>
      <c r="B50" s="192" t="s">
        <v>821</v>
      </c>
      <c r="C50" s="201" t="str">
        <f>VLOOKUP(B50,Planilha!$1:$1048576,3,FALSE)</f>
        <v>Elétrica, Telefonia, Rede e SPDA</v>
      </c>
      <c r="D50" s="201">
        <f>VLOOKUP(B50,Planilha!$1:$1048576,7,FALSE)</f>
        <v>0</v>
      </c>
    </row>
    <row r="51" spans="1:8" x14ac:dyDescent="0.15">
      <c r="A51" s="87"/>
      <c r="B51" s="192" t="s">
        <v>865</v>
      </c>
      <c r="C51" s="201" t="str">
        <f>VLOOKUP(B51,Planilha!$1:$1048576,3,FALSE)</f>
        <v>Hidáulica</v>
      </c>
      <c r="D51" s="201">
        <f>VLOOKUP(B51,Planilha!$1:$1048576,7,FALSE)</f>
        <v>0</v>
      </c>
    </row>
    <row r="52" spans="1:8" x14ac:dyDescent="0.15">
      <c r="A52" s="87"/>
      <c r="B52" s="192" t="s">
        <v>881</v>
      </c>
      <c r="C52" s="201" t="str">
        <f>VLOOKUP(B52,Planilha!$1:$1048576,3,FALSE)</f>
        <v>Deteceção, combate e prevenção a incêndio</v>
      </c>
      <c r="D52" s="201">
        <f>VLOOKUP(B52,Planilha!$1:$1048576,7,FALSE)</f>
        <v>0</v>
      </c>
    </row>
    <row r="53" spans="1:8" x14ac:dyDescent="0.15">
      <c r="A53" s="87"/>
      <c r="B53" s="192" t="s">
        <v>886</v>
      </c>
      <c r="C53" s="201" t="str">
        <f>VLOOKUP(B53,Planilha!$1:$1048576,3,FALSE)</f>
        <v>Limpeza</v>
      </c>
      <c r="D53" s="201">
        <f>VLOOKUP(B53,Planilha!$1:$1048576,7,FALSE)</f>
        <v>0</v>
      </c>
    </row>
    <row r="54" spans="1:8" x14ac:dyDescent="0.15">
      <c r="A54" s="87"/>
      <c r="B54" s="105"/>
      <c r="C54" s="202"/>
      <c r="D54" s="105"/>
    </row>
    <row r="55" spans="1:8" x14ac:dyDescent="0.15">
      <c r="A55" s="87"/>
      <c r="B55" s="300" t="s">
        <v>467</v>
      </c>
      <c r="C55" s="300"/>
      <c r="D55" s="199">
        <f>SUM(D14:D54)</f>
        <v>0</v>
      </c>
      <c r="F55" s="103"/>
      <c r="G55" s="103"/>
      <c r="H55" s="103"/>
    </row>
    <row r="56" spans="1:8" x14ac:dyDescent="0.15">
      <c r="A56" s="87"/>
      <c r="B56" s="300" t="str">
        <f>CONCATENATE("BDI obra - ",Planilha!F400*100,"%")</f>
        <v>BDI obra - 0%</v>
      </c>
      <c r="C56" s="300"/>
      <c r="D56" s="199">
        <f>D55*Planilha!F400</f>
        <v>0</v>
      </c>
      <c r="F56" s="103"/>
      <c r="G56" s="103"/>
      <c r="H56" s="103"/>
    </row>
    <row r="57" spans="1:8" x14ac:dyDescent="0.15">
      <c r="A57" s="87"/>
      <c r="B57" s="296" t="s">
        <v>472</v>
      </c>
      <c r="C57" s="296"/>
      <c r="D57" s="200">
        <f>D55+D56</f>
        <v>0</v>
      </c>
      <c r="F57" s="103"/>
      <c r="G57" s="103"/>
      <c r="H57" s="103"/>
    </row>
    <row r="58" spans="1:8" x14ac:dyDescent="0.15">
      <c r="F58" s="103"/>
      <c r="G58" s="103"/>
      <c r="H58" s="103"/>
    </row>
    <row r="59" spans="1:8" x14ac:dyDescent="0.15">
      <c r="F59" s="103"/>
      <c r="G59" s="103"/>
      <c r="H59" s="103"/>
    </row>
    <row r="60" spans="1:8" x14ac:dyDescent="0.15">
      <c r="C60" s="104"/>
      <c r="F60" s="103"/>
      <c r="G60" s="103"/>
      <c r="H60" s="103"/>
    </row>
    <row r="61" spans="1:8" x14ac:dyDescent="0.15">
      <c r="F61" s="103"/>
      <c r="G61" s="103"/>
      <c r="H61" s="103"/>
    </row>
    <row r="62" spans="1:8" x14ac:dyDescent="0.15">
      <c r="F62" s="103"/>
      <c r="G62" s="103"/>
      <c r="H62" s="103"/>
    </row>
    <row r="63" spans="1:8" x14ac:dyDescent="0.15">
      <c r="F63" s="103"/>
      <c r="G63" s="103"/>
      <c r="H63" s="103"/>
    </row>
  </sheetData>
  <mergeCells count="8">
    <mergeCell ref="B57:C57"/>
    <mergeCell ref="A6:B6"/>
    <mergeCell ref="A7:B7"/>
    <mergeCell ref="C7:D7"/>
    <mergeCell ref="A9:D9"/>
    <mergeCell ref="B55:C55"/>
    <mergeCell ref="B56:C56"/>
    <mergeCell ref="C6:D6"/>
  </mergeCells>
  <printOptions horizontalCentered="1"/>
  <pageMargins left="0.94488188976377963" right="0.51181102362204722" top="1.6141732283464567" bottom="0.78740157480314965" header="0.31496062992125984" footer="0.31496062992125984"/>
  <pageSetup paperSize="9" scale="66" orientation="portrait" horizontalDpi="4294967294" verticalDpi="4294967294" r:id="rId1"/>
  <headerFooter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view="pageBreakPreview" zoomScale="70" zoomScaleNormal="70" zoomScaleSheetLayoutView="70" workbookViewId="0">
      <selection activeCell="I87" sqref="I87"/>
    </sheetView>
  </sheetViews>
  <sheetFormatPr defaultRowHeight="15" x14ac:dyDescent="0.25"/>
  <cols>
    <col min="2" max="2" width="73.7109375" customWidth="1"/>
    <col min="3" max="3" width="23.5703125" bestFit="1" customWidth="1"/>
    <col min="4" max="11" width="15.85546875" customWidth="1"/>
    <col min="12" max="21" width="15.85546875" style="13" customWidth="1"/>
    <col min="22" max="22" width="22.7109375" customWidth="1"/>
    <col min="23" max="23" width="11.5703125" bestFit="1" customWidth="1"/>
  </cols>
  <sheetData>
    <row r="1" spans="1:28" x14ac:dyDescent="0.25">
      <c r="A1" s="1"/>
      <c r="B1" s="14" t="s">
        <v>502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8" ht="6.75" customHeight="1" x14ac:dyDescent="0.25">
      <c r="A2" s="1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8" ht="27.75" customHeight="1" x14ac:dyDescent="0.25">
      <c r="A3" s="9" t="str">
        <f>Planilha!A6</f>
        <v>Objeto:</v>
      </c>
      <c r="B3" s="304" t="str">
        <f>Planilha!C6</f>
        <v>Demolição de prédio, Reforma do Almoxarifado e Reforma dos CRR's - Galpões.</v>
      </c>
      <c r="C3" s="304"/>
      <c r="D3" s="10"/>
      <c r="E3" s="4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8" ht="15.75" x14ac:dyDescent="0.25">
      <c r="A4" s="9" t="str">
        <f>Planilha!A7</f>
        <v xml:space="preserve">Local:                    </v>
      </c>
      <c r="B4" s="12" t="str">
        <f>Planilha!C7</f>
        <v>Av. dos Coqueiros - s/nº - Franco da Rocha - São Paulo</v>
      </c>
      <c r="C4" s="10"/>
      <c r="D4" s="10"/>
      <c r="E4" s="4"/>
      <c r="F4" s="2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8" ht="6.75" customHeight="1" x14ac:dyDescent="0.25">
      <c r="A5" s="5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8" ht="13.5" customHeight="1" thickBot="1" x14ac:dyDescent="0.3">
      <c r="A6" s="1"/>
      <c r="B6" s="11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8" ht="15" customHeight="1" thickBot="1" x14ac:dyDescent="0.3">
      <c r="A7" s="131" t="s">
        <v>450</v>
      </c>
      <c r="B7" s="132" t="s">
        <v>451</v>
      </c>
      <c r="C7" s="158" t="s">
        <v>452</v>
      </c>
      <c r="D7" s="154" t="s">
        <v>453</v>
      </c>
      <c r="E7" s="138" t="s">
        <v>454</v>
      </c>
      <c r="F7" s="138" t="s">
        <v>455</v>
      </c>
      <c r="G7" s="138" t="s">
        <v>456</v>
      </c>
      <c r="H7" s="138" t="s">
        <v>457</v>
      </c>
      <c r="I7" s="138" t="s">
        <v>458</v>
      </c>
      <c r="J7" s="138" t="s">
        <v>459</v>
      </c>
      <c r="K7" s="138" t="s">
        <v>460</v>
      </c>
      <c r="L7" s="138" t="s">
        <v>904</v>
      </c>
      <c r="M7" s="138" t="s">
        <v>905</v>
      </c>
      <c r="N7" s="138" t="s">
        <v>906</v>
      </c>
      <c r="O7" s="138" t="s">
        <v>907</v>
      </c>
      <c r="P7" s="138" t="s">
        <v>908</v>
      </c>
      <c r="Q7" s="138" t="s">
        <v>909</v>
      </c>
      <c r="R7" s="138" t="s">
        <v>910</v>
      </c>
      <c r="S7" s="138" t="s">
        <v>911</v>
      </c>
      <c r="T7" s="138" t="s">
        <v>912</v>
      </c>
      <c r="U7" s="138" t="s">
        <v>913</v>
      </c>
      <c r="V7" s="147" t="s">
        <v>461</v>
      </c>
      <c r="W7" s="144"/>
      <c r="X7" s="144"/>
      <c r="Y7" s="144"/>
      <c r="Z7" s="144"/>
      <c r="AA7" s="144"/>
      <c r="AB7" s="144"/>
    </row>
    <row r="8" spans="1:28" s="205" customFormat="1" x14ac:dyDescent="0.25">
      <c r="A8" s="315" t="s">
        <v>588</v>
      </c>
      <c r="B8" s="317" t="str">
        <f>VLOOKUP(A8,Planilha!$1:$1048576,3,FALSE)</f>
        <v>INÍCIO DE OBRA (Amoxarifado, demolição de prédio e refroma dos CCRs)</v>
      </c>
      <c r="C8" s="307"/>
      <c r="D8" s="309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1"/>
      <c r="V8" s="307"/>
      <c r="W8" s="204"/>
      <c r="X8" s="204"/>
      <c r="Y8" s="204"/>
      <c r="Z8" s="204"/>
      <c r="AA8" s="204"/>
      <c r="AB8" s="204"/>
    </row>
    <row r="9" spans="1:28" s="205" customFormat="1" x14ac:dyDescent="0.25">
      <c r="A9" s="316"/>
      <c r="B9" s="318"/>
      <c r="C9" s="308"/>
      <c r="D9" s="312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4"/>
      <c r="V9" s="308"/>
      <c r="W9" s="204"/>
      <c r="X9" s="204"/>
      <c r="Y9" s="204"/>
      <c r="Z9" s="204"/>
      <c r="AA9" s="204"/>
      <c r="AB9" s="204"/>
    </row>
    <row r="10" spans="1:28" s="13" customFormat="1" ht="15" customHeight="1" x14ac:dyDescent="0.25">
      <c r="A10" s="305" t="s">
        <v>440</v>
      </c>
      <c r="B10" s="302" t="str">
        <f>VLOOKUP(A10,Planilha!$1:$1048576,3,FALSE)</f>
        <v>Início, apoio e administração da obra</v>
      </c>
      <c r="C10" s="302">
        <f>VLOOKUP(A10,Planilha!$1:$1048576,7,FALSE)</f>
        <v>0</v>
      </c>
      <c r="D10" s="156">
        <v>0.2</v>
      </c>
      <c r="E10" s="140">
        <v>0.04</v>
      </c>
      <c r="F10" s="140">
        <v>0.04</v>
      </c>
      <c r="G10" s="140">
        <v>0.04</v>
      </c>
      <c r="H10" s="140">
        <v>0.04</v>
      </c>
      <c r="I10" s="140">
        <v>0.04</v>
      </c>
      <c r="J10" s="140">
        <v>0.04</v>
      </c>
      <c r="K10" s="140">
        <v>0.04</v>
      </c>
      <c r="L10" s="140">
        <v>0.04</v>
      </c>
      <c r="M10" s="140">
        <v>0.05</v>
      </c>
      <c r="N10" s="140">
        <v>0.05</v>
      </c>
      <c r="O10" s="140">
        <v>0.05</v>
      </c>
      <c r="P10" s="140">
        <v>0.05</v>
      </c>
      <c r="Q10" s="140">
        <v>0.05</v>
      </c>
      <c r="R10" s="140">
        <v>0.05</v>
      </c>
      <c r="S10" s="140">
        <v>0.05</v>
      </c>
      <c r="T10" s="140">
        <v>0.05</v>
      </c>
      <c r="U10" s="140">
        <v>0.08</v>
      </c>
      <c r="V10" s="149">
        <f>SUM(D10:U10)</f>
        <v>1.0000000000000002</v>
      </c>
      <c r="W10" s="144"/>
      <c r="X10" s="144"/>
      <c r="Y10" s="144"/>
      <c r="Z10" s="144"/>
      <c r="AA10" s="144"/>
      <c r="AB10" s="144"/>
    </row>
    <row r="11" spans="1:28" s="13" customFormat="1" ht="15" customHeight="1" x14ac:dyDescent="0.25">
      <c r="A11" s="306"/>
      <c r="B11" s="303"/>
      <c r="C11" s="303"/>
      <c r="D11" s="155">
        <f>$C10*D10</f>
        <v>0</v>
      </c>
      <c r="E11" s="139">
        <f t="shared" ref="E11:K11" si="0">$C10*E10</f>
        <v>0</v>
      </c>
      <c r="F11" s="139">
        <f t="shared" si="0"/>
        <v>0</v>
      </c>
      <c r="G11" s="139">
        <f t="shared" si="0"/>
        <v>0</v>
      </c>
      <c r="H11" s="139">
        <f t="shared" si="0"/>
        <v>0</v>
      </c>
      <c r="I11" s="139">
        <f t="shared" si="0"/>
        <v>0</v>
      </c>
      <c r="J11" s="139">
        <f t="shared" si="0"/>
        <v>0</v>
      </c>
      <c r="K11" s="139">
        <f t="shared" si="0"/>
        <v>0</v>
      </c>
      <c r="L11" s="139">
        <f t="shared" ref="L11:U11" si="1">$C10*L10</f>
        <v>0</v>
      </c>
      <c r="M11" s="139">
        <f t="shared" si="1"/>
        <v>0</v>
      </c>
      <c r="N11" s="139">
        <f t="shared" si="1"/>
        <v>0</v>
      </c>
      <c r="O11" s="139">
        <f t="shared" si="1"/>
        <v>0</v>
      </c>
      <c r="P11" s="139">
        <f t="shared" si="1"/>
        <v>0</v>
      </c>
      <c r="Q11" s="139">
        <f t="shared" si="1"/>
        <v>0</v>
      </c>
      <c r="R11" s="139">
        <f t="shared" si="1"/>
        <v>0</v>
      </c>
      <c r="S11" s="139">
        <f t="shared" si="1"/>
        <v>0</v>
      </c>
      <c r="T11" s="139">
        <f t="shared" si="1"/>
        <v>0</v>
      </c>
      <c r="U11" s="139">
        <f t="shared" si="1"/>
        <v>0</v>
      </c>
      <c r="V11" s="148">
        <f>SUM(D11:U11)</f>
        <v>0</v>
      </c>
      <c r="W11" s="144"/>
      <c r="X11" s="144"/>
      <c r="Y11" s="144"/>
      <c r="Z11" s="144"/>
      <c r="AA11" s="144"/>
      <c r="AB11" s="144"/>
    </row>
    <row r="12" spans="1:28" s="205" customFormat="1" x14ac:dyDescent="0.25">
      <c r="A12" s="315" t="s">
        <v>589</v>
      </c>
      <c r="B12" s="317" t="str">
        <f>VLOOKUP(A12,Planilha!$1:$1048576,3,FALSE)</f>
        <v>ALMOXARIFADO</v>
      </c>
      <c r="C12" s="307"/>
      <c r="D12" s="309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1"/>
      <c r="V12" s="307"/>
      <c r="W12" s="204"/>
      <c r="X12" s="204"/>
      <c r="Y12" s="204"/>
      <c r="Z12" s="204"/>
      <c r="AA12" s="204"/>
      <c r="AB12" s="204"/>
    </row>
    <row r="13" spans="1:28" s="205" customFormat="1" x14ac:dyDescent="0.25">
      <c r="A13" s="316"/>
      <c r="B13" s="318"/>
      <c r="C13" s="308"/>
      <c r="D13" s="312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4"/>
      <c r="V13" s="308"/>
      <c r="W13" s="204"/>
      <c r="X13" s="204"/>
      <c r="Y13" s="204"/>
      <c r="Z13" s="204"/>
      <c r="AA13" s="204"/>
      <c r="AB13" s="204"/>
    </row>
    <row r="14" spans="1:28" s="13" customFormat="1" ht="15" customHeight="1" x14ac:dyDescent="0.25">
      <c r="A14" s="305" t="s">
        <v>442</v>
      </c>
      <c r="B14" s="302" t="str">
        <f>VLOOKUP(A14,Planilha!$1:$1048576,3,FALSE)</f>
        <v>Andaime e balancim</v>
      </c>
      <c r="C14" s="302">
        <f>VLOOKUP(A14,Planilha!$1:$1048576,7,FALSE)</f>
        <v>0</v>
      </c>
      <c r="D14" s="140">
        <v>0.1</v>
      </c>
      <c r="E14" s="140">
        <v>0.1</v>
      </c>
      <c r="F14" s="140">
        <v>0.1</v>
      </c>
      <c r="G14" s="140">
        <v>0.1</v>
      </c>
      <c r="H14" s="140">
        <v>0.1</v>
      </c>
      <c r="I14" s="140">
        <v>0.1</v>
      </c>
      <c r="J14" s="140">
        <v>0.1</v>
      </c>
      <c r="K14" s="140">
        <v>0.1</v>
      </c>
      <c r="L14" s="140">
        <v>0.1</v>
      </c>
      <c r="M14" s="140">
        <v>0.1</v>
      </c>
      <c r="N14" s="143"/>
      <c r="O14" s="143"/>
      <c r="P14" s="143"/>
      <c r="Q14" s="143"/>
      <c r="R14" s="143"/>
      <c r="S14" s="143"/>
      <c r="T14" s="143"/>
      <c r="U14" s="143"/>
      <c r="V14" s="149">
        <f t="shared" ref="V14:V45" si="2">SUM(D14:U14)</f>
        <v>0.99999999999999989</v>
      </c>
      <c r="W14" s="144"/>
      <c r="X14" s="144"/>
      <c r="Y14" s="144"/>
      <c r="Z14" s="144"/>
      <c r="AA14" s="144"/>
      <c r="AB14" s="144"/>
    </row>
    <row r="15" spans="1:28" s="13" customFormat="1" ht="15" customHeight="1" x14ac:dyDescent="0.25">
      <c r="A15" s="306"/>
      <c r="B15" s="303"/>
      <c r="C15" s="303"/>
      <c r="D15" s="139">
        <f>$C14*D14</f>
        <v>0</v>
      </c>
      <c r="E15" s="139">
        <f t="shared" ref="E15:I15" si="3">$C14*E14</f>
        <v>0</v>
      </c>
      <c r="F15" s="139">
        <f t="shared" si="3"/>
        <v>0</v>
      </c>
      <c r="G15" s="139">
        <f t="shared" si="3"/>
        <v>0</v>
      </c>
      <c r="H15" s="139">
        <f t="shared" si="3"/>
        <v>0</v>
      </c>
      <c r="I15" s="139">
        <f t="shared" si="3"/>
        <v>0</v>
      </c>
      <c r="J15" s="139">
        <f t="shared" ref="J15:M15" si="4">$C14*J14</f>
        <v>0</v>
      </c>
      <c r="K15" s="139">
        <f t="shared" si="4"/>
        <v>0</v>
      </c>
      <c r="L15" s="139">
        <f t="shared" si="4"/>
        <v>0</v>
      </c>
      <c r="M15" s="139">
        <f t="shared" si="4"/>
        <v>0</v>
      </c>
      <c r="N15" s="139">
        <f t="shared" ref="N15:U15" si="5">$C14*N14</f>
        <v>0</v>
      </c>
      <c r="O15" s="139">
        <f t="shared" si="5"/>
        <v>0</v>
      </c>
      <c r="P15" s="139">
        <f t="shared" si="5"/>
        <v>0</v>
      </c>
      <c r="Q15" s="139">
        <f t="shared" si="5"/>
        <v>0</v>
      </c>
      <c r="R15" s="139">
        <f t="shared" si="5"/>
        <v>0</v>
      </c>
      <c r="S15" s="139">
        <f t="shared" si="5"/>
        <v>0</v>
      </c>
      <c r="T15" s="139">
        <f t="shared" si="5"/>
        <v>0</v>
      </c>
      <c r="U15" s="139">
        <f t="shared" si="5"/>
        <v>0</v>
      </c>
      <c r="V15" s="148">
        <f t="shared" si="2"/>
        <v>0</v>
      </c>
      <c r="W15" s="144"/>
      <c r="X15" s="144"/>
      <c r="Y15" s="144"/>
      <c r="Z15" s="144"/>
      <c r="AA15" s="144"/>
      <c r="AB15" s="144"/>
    </row>
    <row r="16" spans="1:28" s="13" customFormat="1" ht="15" customHeight="1" x14ac:dyDescent="0.25">
      <c r="A16" s="305" t="s">
        <v>443</v>
      </c>
      <c r="B16" s="302" t="str">
        <f>VLOOKUP(A16,Planilha!$1:$1048576,3,FALSE)</f>
        <v>Demolição, Transporte e Serviço em Solo</v>
      </c>
      <c r="C16" s="302">
        <f>VLOOKUP(A16,Planilha!$1:$1048576,7,FALSE)</f>
        <v>0</v>
      </c>
      <c r="D16" s="141">
        <v>0.05</v>
      </c>
      <c r="E16" s="141">
        <v>0.4</v>
      </c>
      <c r="F16" s="141">
        <v>0.4</v>
      </c>
      <c r="G16" s="141">
        <v>0.1</v>
      </c>
      <c r="H16" s="141">
        <v>0.05</v>
      </c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9">
        <f t="shared" si="2"/>
        <v>1</v>
      </c>
      <c r="W16" s="144"/>
      <c r="X16" s="144"/>
      <c r="Y16" s="144"/>
      <c r="Z16" s="144"/>
      <c r="AA16" s="144"/>
      <c r="AB16" s="144"/>
    </row>
    <row r="17" spans="1:28" s="13" customFormat="1" ht="15" customHeight="1" x14ac:dyDescent="0.25">
      <c r="A17" s="306"/>
      <c r="B17" s="303"/>
      <c r="C17" s="303"/>
      <c r="D17" s="139">
        <f>$C16*D16</f>
        <v>0</v>
      </c>
      <c r="E17" s="139">
        <f>$C16*E16</f>
        <v>0</v>
      </c>
      <c r="F17" s="139">
        <f>$C16*F16</f>
        <v>0</v>
      </c>
      <c r="G17" s="139">
        <f>$C16*G16</f>
        <v>0</v>
      </c>
      <c r="H17" s="139">
        <f>$C16*H16</f>
        <v>0</v>
      </c>
      <c r="I17" s="139">
        <f t="shared" ref="I17:J17" si="6">$C16*I16</f>
        <v>0</v>
      </c>
      <c r="J17" s="139">
        <f t="shared" si="6"/>
        <v>0</v>
      </c>
      <c r="K17" s="139">
        <f>$C16*K16</f>
        <v>0</v>
      </c>
      <c r="L17" s="139">
        <f t="shared" ref="L17:U17" si="7">$C16*L16</f>
        <v>0</v>
      </c>
      <c r="M17" s="139">
        <f t="shared" si="7"/>
        <v>0</v>
      </c>
      <c r="N17" s="139">
        <f t="shared" si="7"/>
        <v>0</v>
      </c>
      <c r="O17" s="139">
        <f t="shared" si="7"/>
        <v>0</v>
      </c>
      <c r="P17" s="139">
        <f t="shared" si="7"/>
        <v>0</v>
      </c>
      <c r="Q17" s="139">
        <f t="shared" si="7"/>
        <v>0</v>
      </c>
      <c r="R17" s="139">
        <f t="shared" si="7"/>
        <v>0</v>
      </c>
      <c r="S17" s="139">
        <f t="shared" si="7"/>
        <v>0</v>
      </c>
      <c r="T17" s="139">
        <f t="shared" si="7"/>
        <v>0</v>
      </c>
      <c r="U17" s="139">
        <f t="shared" si="7"/>
        <v>0</v>
      </c>
      <c r="V17" s="148">
        <f t="shared" si="2"/>
        <v>0</v>
      </c>
      <c r="W17" s="144"/>
      <c r="X17" s="144"/>
      <c r="Y17" s="144"/>
      <c r="Z17" s="144"/>
      <c r="AA17" s="144"/>
      <c r="AB17" s="144"/>
    </row>
    <row r="18" spans="1:28" s="13" customFormat="1" ht="15" customHeight="1" x14ac:dyDescent="0.25">
      <c r="A18" s="305" t="s">
        <v>594</v>
      </c>
      <c r="B18" s="302" t="str">
        <f>VLOOKUP(A18,Planilha!$1:$1048576,3,FALSE)</f>
        <v>Fundações</v>
      </c>
      <c r="C18" s="302">
        <f>VLOOKUP(A18,Planilha!$1:$1048576,7,FALSE)</f>
        <v>0</v>
      </c>
      <c r="D18" s="140">
        <v>0.1</v>
      </c>
      <c r="E18" s="140">
        <v>0.15</v>
      </c>
      <c r="F18" s="140">
        <v>0.15</v>
      </c>
      <c r="G18" s="140">
        <v>0.2</v>
      </c>
      <c r="H18" s="140">
        <v>0.2</v>
      </c>
      <c r="I18" s="140">
        <v>0.15</v>
      </c>
      <c r="J18" s="140">
        <v>0.05</v>
      </c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9">
        <f t="shared" si="2"/>
        <v>1</v>
      </c>
      <c r="W18" s="144"/>
      <c r="X18" s="144"/>
      <c r="Y18" s="144"/>
      <c r="Z18" s="144"/>
      <c r="AA18" s="144"/>
      <c r="AB18" s="144"/>
    </row>
    <row r="19" spans="1:28" s="13" customFormat="1" ht="15" customHeight="1" x14ac:dyDescent="0.25">
      <c r="A19" s="306"/>
      <c r="B19" s="303"/>
      <c r="C19" s="303"/>
      <c r="D19" s="139">
        <f t="shared" ref="D19:J19" si="8">$C18*D18</f>
        <v>0</v>
      </c>
      <c r="E19" s="139">
        <f t="shared" si="8"/>
        <v>0</v>
      </c>
      <c r="F19" s="139">
        <f t="shared" si="8"/>
        <v>0</v>
      </c>
      <c r="G19" s="139">
        <f t="shared" si="8"/>
        <v>0</v>
      </c>
      <c r="H19" s="139">
        <f t="shared" si="8"/>
        <v>0</v>
      </c>
      <c r="I19" s="139">
        <f t="shared" si="8"/>
        <v>0</v>
      </c>
      <c r="J19" s="139">
        <f t="shared" si="8"/>
        <v>0</v>
      </c>
      <c r="K19" s="139">
        <f>$C18*K18</f>
        <v>0</v>
      </c>
      <c r="L19" s="139">
        <f t="shared" ref="L19:U19" si="9">$C18*L18</f>
        <v>0</v>
      </c>
      <c r="M19" s="139">
        <f t="shared" si="9"/>
        <v>0</v>
      </c>
      <c r="N19" s="139">
        <f t="shared" si="9"/>
        <v>0</v>
      </c>
      <c r="O19" s="139">
        <f t="shared" si="9"/>
        <v>0</v>
      </c>
      <c r="P19" s="139">
        <f t="shared" si="9"/>
        <v>0</v>
      </c>
      <c r="Q19" s="139">
        <f t="shared" si="9"/>
        <v>0</v>
      </c>
      <c r="R19" s="139">
        <f t="shared" si="9"/>
        <v>0</v>
      </c>
      <c r="S19" s="139">
        <f t="shared" si="9"/>
        <v>0</v>
      </c>
      <c r="T19" s="139">
        <f t="shared" si="9"/>
        <v>0</v>
      </c>
      <c r="U19" s="139">
        <f t="shared" si="9"/>
        <v>0</v>
      </c>
      <c r="V19" s="148">
        <f t="shared" si="2"/>
        <v>0</v>
      </c>
      <c r="W19" s="144"/>
      <c r="X19" s="144"/>
      <c r="Y19" s="144"/>
      <c r="Z19" s="144"/>
      <c r="AA19" s="144"/>
      <c r="AB19" s="144"/>
    </row>
    <row r="20" spans="1:28" s="13" customFormat="1" ht="15" customHeight="1" x14ac:dyDescent="0.25">
      <c r="A20" s="305" t="s">
        <v>608</v>
      </c>
      <c r="B20" s="302" t="str">
        <f>VLOOKUP(A20,Planilha!$1:$1048576,3,FALSE)</f>
        <v>Alvenaria e elemento divisor</v>
      </c>
      <c r="C20" s="302">
        <f>VLOOKUP(A20,Planilha!$1:$1048576,7,FALSE)</f>
        <v>0</v>
      </c>
      <c r="D20" s="143"/>
      <c r="E20" s="143"/>
      <c r="F20" s="143"/>
      <c r="G20" s="142"/>
      <c r="H20" s="142"/>
      <c r="I20" s="141">
        <v>0.2</v>
      </c>
      <c r="J20" s="141">
        <v>0.3</v>
      </c>
      <c r="K20" s="141">
        <v>0.3</v>
      </c>
      <c r="L20" s="141">
        <v>0.2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9">
        <f t="shared" si="2"/>
        <v>1</v>
      </c>
      <c r="W20" s="144"/>
      <c r="X20" s="144"/>
      <c r="Y20" s="144"/>
      <c r="Z20" s="144"/>
      <c r="AA20" s="144"/>
      <c r="AB20" s="144"/>
    </row>
    <row r="21" spans="1:28" s="13" customFormat="1" ht="15" customHeight="1" x14ac:dyDescent="0.25">
      <c r="A21" s="306"/>
      <c r="B21" s="303"/>
      <c r="C21" s="303"/>
      <c r="D21" s="139">
        <f t="shared" ref="D21:J21" si="10">$C20*D20</f>
        <v>0</v>
      </c>
      <c r="E21" s="139">
        <f t="shared" si="10"/>
        <v>0</v>
      </c>
      <c r="F21" s="139">
        <f t="shared" si="10"/>
        <v>0</v>
      </c>
      <c r="G21" s="139">
        <f t="shared" si="10"/>
        <v>0</v>
      </c>
      <c r="H21" s="139">
        <f t="shared" si="10"/>
        <v>0</v>
      </c>
      <c r="I21" s="139">
        <f t="shared" si="10"/>
        <v>0</v>
      </c>
      <c r="J21" s="139">
        <f t="shared" si="10"/>
        <v>0</v>
      </c>
      <c r="K21" s="139">
        <f>$C20*K20</f>
        <v>0</v>
      </c>
      <c r="L21" s="139">
        <f t="shared" ref="L21:U21" si="11">$C20*L20</f>
        <v>0</v>
      </c>
      <c r="M21" s="139">
        <f t="shared" si="11"/>
        <v>0</v>
      </c>
      <c r="N21" s="139">
        <f t="shared" si="11"/>
        <v>0</v>
      </c>
      <c r="O21" s="139">
        <f t="shared" si="11"/>
        <v>0</v>
      </c>
      <c r="P21" s="139">
        <f t="shared" si="11"/>
        <v>0</v>
      </c>
      <c r="Q21" s="139">
        <f t="shared" si="11"/>
        <v>0</v>
      </c>
      <c r="R21" s="139">
        <f t="shared" si="11"/>
        <v>0</v>
      </c>
      <c r="S21" s="139">
        <f t="shared" si="11"/>
        <v>0</v>
      </c>
      <c r="T21" s="139">
        <f t="shared" si="11"/>
        <v>0</v>
      </c>
      <c r="U21" s="139">
        <f t="shared" si="11"/>
        <v>0</v>
      </c>
      <c r="V21" s="148">
        <f t="shared" si="2"/>
        <v>0</v>
      </c>
      <c r="W21" s="144"/>
      <c r="X21" s="144"/>
      <c r="Y21" s="144"/>
      <c r="Z21" s="144"/>
      <c r="AA21" s="144"/>
      <c r="AB21" s="144"/>
    </row>
    <row r="22" spans="1:28" s="13" customFormat="1" ht="15" customHeight="1" x14ac:dyDescent="0.25">
      <c r="A22" s="305" t="s">
        <v>613</v>
      </c>
      <c r="B22" s="302" t="str">
        <f>VLOOKUP(A22,Planilha!$1:$1048576,3,FALSE)</f>
        <v>Estrutura em madeira, ferro, alumínio e concreto</v>
      </c>
      <c r="C22" s="302">
        <f>VLOOKUP(A22,Planilha!$1:$1048576,7,FALSE)</f>
        <v>0</v>
      </c>
      <c r="D22" s="142"/>
      <c r="E22" s="142"/>
      <c r="F22" s="140">
        <v>0.15</v>
      </c>
      <c r="G22" s="140">
        <v>0.2</v>
      </c>
      <c r="H22" s="140">
        <v>0.25</v>
      </c>
      <c r="I22" s="140">
        <v>0.25</v>
      </c>
      <c r="J22" s="140">
        <v>0.15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9">
        <f t="shared" si="2"/>
        <v>1</v>
      </c>
      <c r="W22" s="144"/>
      <c r="X22" s="144"/>
      <c r="Y22" s="144"/>
      <c r="Z22" s="144"/>
      <c r="AA22" s="144"/>
      <c r="AB22" s="144"/>
    </row>
    <row r="23" spans="1:28" s="13" customFormat="1" ht="15" customHeight="1" x14ac:dyDescent="0.25">
      <c r="A23" s="306"/>
      <c r="B23" s="303"/>
      <c r="C23" s="303"/>
      <c r="D23" s="139">
        <f t="shared" ref="D23:J23" si="12">$C22*D22</f>
        <v>0</v>
      </c>
      <c r="E23" s="139">
        <f t="shared" si="12"/>
        <v>0</v>
      </c>
      <c r="F23" s="139">
        <f t="shared" si="12"/>
        <v>0</v>
      </c>
      <c r="G23" s="139">
        <f t="shared" si="12"/>
        <v>0</v>
      </c>
      <c r="H23" s="139">
        <f t="shared" si="12"/>
        <v>0</v>
      </c>
      <c r="I23" s="139">
        <f t="shared" si="12"/>
        <v>0</v>
      </c>
      <c r="J23" s="139">
        <f t="shared" si="12"/>
        <v>0</v>
      </c>
      <c r="K23" s="139">
        <f>$C22*K22</f>
        <v>0</v>
      </c>
      <c r="L23" s="139">
        <f t="shared" ref="L23:U23" si="13">$C22*L22</f>
        <v>0</v>
      </c>
      <c r="M23" s="139">
        <f t="shared" si="13"/>
        <v>0</v>
      </c>
      <c r="N23" s="139">
        <f t="shared" si="13"/>
        <v>0</v>
      </c>
      <c r="O23" s="139">
        <f t="shared" si="13"/>
        <v>0</v>
      </c>
      <c r="P23" s="139">
        <f t="shared" si="13"/>
        <v>0</v>
      </c>
      <c r="Q23" s="139">
        <f t="shared" si="13"/>
        <v>0</v>
      </c>
      <c r="R23" s="139">
        <f t="shared" si="13"/>
        <v>0</v>
      </c>
      <c r="S23" s="139">
        <f t="shared" si="13"/>
        <v>0</v>
      </c>
      <c r="T23" s="139">
        <f t="shared" si="13"/>
        <v>0</v>
      </c>
      <c r="U23" s="139">
        <f t="shared" si="13"/>
        <v>0</v>
      </c>
      <c r="V23" s="148">
        <f t="shared" si="2"/>
        <v>0</v>
      </c>
      <c r="W23" s="144"/>
      <c r="X23" s="144"/>
      <c r="Y23" s="144"/>
      <c r="Z23" s="144"/>
      <c r="AA23" s="144"/>
      <c r="AB23" s="144"/>
    </row>
    <row r="24" spans="1:28" s="13" customFormat="1" ht="15" customHeight="1" x14ac:dyDescent="0.25">
      <c r="A24" s="305" t="s">
        <v>616</v>
      </c>
      <c r="B24" s="302" t="str">
        <f>VLOOKUP(A24,Planilha!$1:$1048576,3,FALSE)</f>
        <v>Telhamento</v>
      </c>
      <c r="C24" s="302">
        <f>VLOOKUP(A24,Planilha!$1:$1048576,7,FALSE)</f>
        <v>0</v>
      </c>
      <c r="D24" s="143"/>
      <c r="E24" s="143"/>
      <c r="F24" s="143"/>
      <c r="G24" s="141">
        <v>0.3</v>
      </c>
      <c r="H24" s="141">
        <v>0.6</v>
      </c>
      <c r="I24" s="144"/>
      <c r="J24" s="284"/>
      <c r="K24" s="142"/>
      <c r="L24" s="142"/>
      <c r="M24" s="145">
        <v>0.1</v>
      </c>
      <c r="N24" s="142"/>
      <c r="O24" s="142"/>
      <c r="P24" s="142"/>
      <c r="Q24" s="142"/>
      <c r="R24" s="142"/>
      <c r="S24" s="142"/>
      <c r="T24" s="142"/>
      <c r="U24" s="142"/>
      <c r="V24" s="149">
        <f t="shared" si="2"/>
        <v>0.99999999999999989</v>
      </c>
      <c r="W24" s="144"/>
      <c r="X24" s="144"/>
      <c r="Y24" s="144"/>
      <c r="Z24" s="144"/>
      <c r="AA24" s="144"/>
      <c r="AB24" s="144"/>
    </row>
    <row r="25" spans="1:28" s="13" customFormat="1" ht="15" customHeight="1" x14ac:dyDescent="0.25">
      <c r="A25" s="306"/>
      <c r="B25" s="303"/>
      <c r="C25" s="303"/>
      <c r="D25" s="139">
        <f t="shared" ref="D25:J25" si="14">$C24*D24</f>
        <v>0</v>
      </c>
      <c r="E25" s="139">
        <f t="shared" si="14"/>
        <v>0</v>
      </c>
      <c r="F25" s="139">
        <f t="shared" si="14"/>
        <v>0</v>
      </c>
      <c r="G25" s="139">
        <f t="shared" si="14"/>
        <v>0</v>
      </c>
      <c r="H25" s="139">
        <f t="shared" si="14"/>
        <v>0</v>
      </c>
      <c r="I25" s="139">
        <f t="shared" si="14"/>
        <v>0</v>
      </c>
      <c r="J25" s="139">
        <f t="shared" si="14"/>
        <v>0</v>
      </c>
      <c r="K25" s="139">
        <f>$C24*K24</f>
        <v>0</v>
      </c>
      <c r="L25" s="139">
        <f t="shared" ref="L25:U25" si="15">$C24*L24</f>
        <v>0</v>
      </c>
      <c r="M25" s="139">
        <f t="shared" si="15"/>
        <v>0</v>
      </c>
      <c r="N25" s="139">
        <f t="shared" si="15"/>
        <v>0</v>
      </c>
      <c r="O25" s="139">
        <f t="shared" si="15"/>
        <v>0</v>
      </c>
      <c r="P25" s="139">
        <f t="shared" si="15"/>
        <v>0</v>
      </c>
      <c r="Q25" s="139">
        <f t="shared" si="15"/>
        <v>0</v>
      </c>
      <c r="R25" s="139">
        <f t="shared" si="15"/>
        <v>0</v>
      </c>
      <c r="S25" s="139">
        <f t="shared" si="15"/>
        <v>0</v>
      </c>
      <c r="T25" s="139">
        <f t="shared" si="15"/>
        <v>0</v>
      </c>
      <c r="U25" s="139">
        <f t="shared" si="15"/>
        <v>0</v>
      </c>
      <c r="V25" s="148">
        <f t="shared" si="2"/>
        <v>0</v>
      </c>
      <c r="W25" s="144"/>
      <c r="X25" s="144"/>
      <c r="Y25" s="144"/>
      <c r="Z25" s="144"/>
      <c r="AA25" s="144"/>
      <c r="AB25" s="144"/>
    </row>
    <row r="26" spans="1:28" s="13" customFormat="1" ht="15" customHeight="1" x14ac:dyDescent="0.25">
      <c r="A26" s="305" t="s">
        <v>619</v>
      </c>
      <c r="B26" s="302" t="str">
        <f>VLOOKUP(A26,Planilha!$1:$1048576,3,FALSE)</f>
        <v>Revestimentos</v>
      </c>
      <c r="C26" s="302">
        <f>VLOOKUP(A26,Planilha!$1:$1048576,7,FALSE)</f>
        <v>0</v>
      </c>
      <c r="D26" s="142"/>
      <c r="E26" s="142"/>
      <c r="F26" s="140">
        <v>0.05</v>
      </c>
      <c r="G26" s="140">
        <v>0.05</v>
      </c>
      <c r="H26" s="140">
        <v>0.1</v>
      </c>
      <c r="I26" s="140">
        <v>0.1</v>
      </c>
      <c r="J26" s="140">
        <v>0.3</v>
      </c>
      <c r="K26" s="140">
        <v>0.3</v>
      </c>
      <c r="L26" s="140">
        <v>0.1</v>
      </c>
      <c r="M26" s="142"/>
      <c r="N26" s="142"/>
      <c r="O26" s="142"/>
      <c r="P26" s="142"/>
      <c r="Q26" s="142"/>
      <c r="R26" s="142"/>
      <c r="S26" s="142"/>
      <c r="T26" s="142"/>
      <c r="U26" s="142"/>
      <c r="V26" s="149">
        <f t="shared" si="2"/>
        <v>1.0000000000000002</v>
      </c>
      <c r="W26" s="144"/>
      <c r="X26" s="144"/>
      <c r="Y26" s="144"/>
      <c r="Z26" s="144"/>
      <c r="AA26" s="144"/>
      <c r="AB26" s="144"/>
    </row>
    <row r="27" spans="1:28" s="13" customFormat="1" ht="15" customHeight="1" x14ac:dyDescent="0.25">
      <c r="A27" s="306"/>
      <c r="B27" s="303"/>
      <c r="C27" s="303"/>
      <c r="D27" s="139">
        <f t="shared" ref="D27:J27" si="16">$C26*D26</f>
        <v>0</v>
      </c>
      <c r="E27" s="139">
        <f t="shared" si="16"/>
        <v>0</v>
      </c>
      <c r="F27" s="139">
        <f t="shared" si="16"/>
        <v>0</v>
      </c>
      <c r="G27" s="139">
        <f t="shared" si="16"/>
        <v>0</v>
      </c>
      <c r="H27" s="139">
        <f t="shared" si="16"/>
        <v>0</v>
      </c>
      <c r="I27" s="139">
        <f t="shared" si="16"/>
        <v>0</v>
      </c>
      <c r="J27" s="139">
        <f t="shared" si="16"/>
        <v>0</v>
      </c>
      <c r="K27" s="139">
        <f>$C26*K26</f>
        <v>0</v>
      </c>
      <c r="L27" s="139">
        <f t="shared" ref="L27:U27" si="17">$C26*L26</f>
        <v>0</v>
      </c>
      <c r="M27" s="139">
        <f t="shared" si="17"/>
        <v>0</v>
      </c>
      <c r="N27" s="139">
        <f t="shared" si="17"/>
        <v>0</v>
      </c>
      <c r="O27" s="139">
        <f t="shared" si="17"/>
        <v>0</v>
      </c>
      <c r="P27" s="139">
        <f t="shared" si="17"/>
        <v>0</v>
      </c>
      <c r="Q27" s="139">
        <f t="shared" si="17"/>
        <v>0</v>
      </c>
      <c r="R27" s="139">
        <f t="shared" si="17"/>
        <v>0</v>
      </c>
      <c r="S27" s="139">
        <f t="shared" si="17"/>
        <v>0</v>
      </c>
      <c r="T27" s="139">
        <f t="shared" si="17"/>
        <v>0</v>
      </c>
      <c r="U27" s="139">
        <f t="shared" si="17"/>
        <v>0</v>
      </c>
      <c r="V27" s="148">
        <f t="shared" si="2"/>
        <v>0</v>
      </c>
      <c r="W27" s="144"/>
      <c r="X27" s="144"/>
      <c r="Y27" s="144"/>
      <c r="Z27" s="144"/>
      <c r="AA27" s="144"/>
      <c r="AB27" s="144"/>
    </row>
    <row r="28" spans="1:28" s="13" customFormat="1" ht="15" customHeight="1" x14ac:dyDescent="0.25">
      <c r="A28" s="305" t="s">
        <v>633</v>
      </c>
      <c r="B28" s="302" t="str">
        <f>VLOOKUP(A28,Planilha!$1:$1048576,3,FALSE)</f>
        <v>Esquadrias</v>
      </c>
      <c r="C28" s="302">
        <f>VLOOKUP(A28,Planilha!$1:$1048576,7,FALSE)</f>
        <v>0</v>
      </c>
      <c r="D28" s="143"/>
      <c r="E28" s="141">
        <v>0.05</v>
      </c>
      <c r="F28" s="141">
        <v>0.15</v>
      </c>
      <c r="G28" s="141">
        <v>0.2</v>
      </c>
      <c r="H28" s="141">
        <v>0.2</v>
      </c>
      <c r="I28" s="141">
        <v>0.15</v>
      </c>
      <c r="J28" s="141">
        <v>0.1</v>
      </c>
      <c r="K28" s="141">
        <v>0.1</v>
      </c>
      <c r="L28" s="141">
        <v>0.05</v>
      </c>
      <c r="M28" s="142"/>
      <c r="N28" s="142"/>
      <c r="O28" s="142"/>
      <c r="P28" s="142"/>
      <c r="Q28" s="142"/>
      <c r="R28" s="142"/>
      <c r="S28" s="142"/>
      <c r="T28" s="142"/>
      <c r="U28" s="142"/>
      <c r="V28" s="149">
        <f t="shared" si="2"/>
        <v>1</v>
      </c>
      <c r="W28" s="144"/>
      <c r="X28" s="144"/>
      <c r="Y28" s="144"/>
      <c r="Z28" s="144"/>
      <c r="AA28" s="144"/>
      <c r="AB28" s="144"/>
    </row>
    <row r="29" spans="1:28" s="13" customFormat="1" ht="15" customHeight="1" x14ac:dyDescent="0.25">
      <c r="A29" s="306"/>
      <c r="B29" s="303"/>
      <c r="C29" s="303"/>
      <c r="D29" s="139">
        <f t="shared" ref="D29:J29" si="18">$C28*D28</f>
        <v>0</v>
      </c>
      <c r="E29" s="139">
        <f t="shared" si="18"/>
        <v>0</v>
      </c>
      <c r="F29" s="139">
        <f t="shared" si="18"/>
        <v>0</v>
      </c>
      <c r="G29" s="139">
        <f t="shared" si="18"/>
        <v>0</v>
      </c>
      <c r="H29" s="139">
        <f t="shared" si="18"/>
        <v>0</v>
      </c>
      <c r="I29" s="139">
        <f t="shared" si="18"/>
        <v>0</v>
      </c>
      <c r="J29" s="139">
        <f t="shared" si="18"/>
        <v>0</v>
      </c>
      <c r="K29" s="139">
        <f>$C28*K28</f>
        <v>0</v>
      </c>
      <c r="L29" s="139">
        <f t="shared" ref="L29:U29" si="19">$C28*L28</f>
        <v>0</v>
      </c>
      <c r="M29" s="139">
        <f t="shared" si="19"/>
        <v>0</v>
      </c>
      <c r="N29" s="139">
        <f t="shared" si="19"/>
        <v>0</v>
      </c>
      <c r="O29" s="139">
        <f t="shared" si="19"/>
        <v>0</v>
      </c>
      <c r="P29" s="139">
        <f t="shared" si="19"/>
        <v>0</v>
      </c>
      <c r="Q29" s="139">
        <f t="shared" si="19"/>
        <v>0</v>
      </c>
      <c r="R29" s="139">
        <f t="shared" si="19"/>
        <v>0</v>
      </c>
      <c r="S29" s="139">
        <f t="shared" si="19"/>
        <v>0</v>
      </c>
      <c r="T29" s="139">
        <f t="shared" si="19"/>
        <v>0</v>
      </c>
      <c r="U29" s="139">
        <f t="shared" si="19"/>
        <v>0</v>
      </c>
      <c r="V29" s="148">
        <f t="shared" si="2"/>
        <v>0</v>
      </c>
      <c r="W29" s="144"/>
      <c r="X29" s="144"/>
      <c r="Y29" s="144"/>
      <c r="Z29" s="144"/>
      <c r="AA29" s="144"/>
      <c r="AB29" s="144"/>
    </row>
    <row r="30" spans="1:28" s="13" customFormat="1" ht="15" customHeight="1" x14ac:dyDescent="0.25">
      <c r="A30" s="305" t="s">
        <v>649</v>
      </c>
      <c r="B30" s="302" t="str">
        <f>VLOOKUP(A30,Planilha!$1:$1048576,3,FALSE)</f>
        <v>Acessibilidade</v>
      </c>
      <c r="C30" s="302">
        <f>VLOOKUP(A30,Planilha!$1:$1048576,7,FALSE)</f>
        <v>0</v>
      </c>
      <c r="D30" s="143"/>
      <c r="E30" s="142"/>
      <c r="F30" s="144"/>
      <c r="G30" s="140">
        <v>0.3</v>
      </c>
      <c r="H30" s="140">
        <v>0.5</v>
      </c>
      <c r="I30" s="140">
        <v>0.2</v>
      </c>
      <c r="J30" s="146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9">
        <f t="shared" si="2"/>
        <v>1</v>
      </c>
      <c r="W30" s="144"/>
      <c r="X30" s="144"/>
      <c r="Y30" s="144"/>
      <c r="Z30" s="144"/>
      <c r="AA30" s="144"/>
      <c r="AB30" s="144"/>
    </row>
    <row r="31" spans="1:28" s="13" customFormat="1" ht="15" customHeight="1" x14ac:dyDescent="0.25">
      <c r="A31" s="306"/>
      <c r="B31" s="303"/>
      <c r="C31" s="303"/>
      <c r="D31" s="139">
        <f t="shared" ref="D31:J31" si="20">$C30*D30</f>
        <v>0</v>
      </c>
      <c r="E31" s="139">
        <f t="shared" si="20"/>
        <v>0</v>
      </c>
      <c r="F31" s="139">
        <f t="shared" si="20"/>
        <v>0</v>
      </c>
      <c r="G31" s="139">
        <f t="shared" si="20"/>
        <v>0</v>
      </c>
      <c r="H31" s="139">
        <f t="shared" si="20"/>
        <v>0</v>
      </c>
      <c r="I31" s="139">
        <f t="shared" si="20"/>
        <v>0</v>
      </c>
      <c r="J31" s="139">
        <f t="shared" si="20"/>
        <v>0</v>
      </c>
      <c r="K31" s="139">
        <f>$C30*K30</f>
        <v>0</v>
      </c>
      <c r="L31" s="139">
        <f t="shared" ref="L31:U31" si="21">$C30*L30</f>
        <v>0</v>
      </c>
      <c r="M31" s="139">
        <f t="shared" si="21"/>
        <v>0</v>
      </c>
      <c r="N31" s="139">
        <f t="shared" si="21"/>
        <v>0</v>
      </c>
      <c r="O31" s="139">
        <f t="shared" si="21"/>
        <v>0</v>
      </c>
      <c r="P31" s="139">
        <f t="shared" si="21"/>
        <v>0</v>
      </c>
      <c r="Q31" s="139">
        <f t="shared" si="21"/>
        <v>0</v>
      </c>
      <c r="R31" s="139">
        <f t="shared" si="21"/>
        <v>0</v>
      </c>
      <c r="S31" s="139">
        <f t="shared" si="21"/>
        <v>0</v>
      </c>
      <c r="T31" s="139">
        <f t="shared" si="21"/>
        <v>0</v>
      </c>
      <c r="U31" s="139">
        <f t="shared" si="21"/>
        <v>0</v>
      </c>
      <c r="V31" s="148">
        <f t="shared" si="2"/>
        <v>0</v>
      </c>
      <c r="W31" s="144"/>
      <c r="X31" s="144"/>
      <c r="Y31" s="144"/>
      <c r="Z31" s="144"/>
      <c r="AA31" s="144"/>
      <c r="AB31" s="144"/>
    </row>
    <row r="32" spans="1:28" s="13" customFormat="1" ht="15" customHeight="1" x14ac:dyDescent="0.25">
      <c r="A32" s="305" t="s">
        <v>655</v>
      </c>
      <c r="B32" s="302" t="str">
        <f>VLOOKUP(A32,Planilha!$1:$1048576,3,FALSE)</f>
        <v>Impermeabilização, isolação, proteção e junta</v>
      </c>
      <c r="C32" s="302">
        <f>VLOOKUP(A32,Planilha!$1:$1048576,7,FALSE)</f>
        <v>0</v>
      </c>
      <c r="D32" s="143"/>
      <c r="E32" s="143"/>
      <c r="F32" s="141">
        <v>0.15</v>
      </c>
      <c r="G32" s="141">
        <v>0.3</v>
      </c>
      <c r="H32" s="141">
        <v>0.35</v>
      </c>
      <c r="I32" s="141">
        <v>0.2</v>
      </c>
      <c r="J32" s="146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9">
        <f t="shared" si="2"/>
        <v>1</v>
      </c>
      <c r="W32" s="144"/>
      <c r="X32" s="144"/>
      <c r="Y32" s="144"/>
      <c r="Z32" s="144"/>
      <c r="AA32" s="144"/>
      <c r="AB32" s="144"/>
    </row>
    <row r="33" spans="1:28" s="13" customFormat="1" ht="15" customHeight="1" x14ac:dyDescent="0.25">
      <c r="A33" s="306"/>
      <c r="B33" s="303"/>
      <c r="C33" s="303"/>
      <c r="D33" s="139">
        <f t="shared" ref="D33:J33" si="22">$C32*D32</f>
        <v>0</v>
      </c>
      <c r="E33" s="139">
        <f t="shared" si="22"/>
        <v>0</v>
      </c>
      <c r="F33" s="139">
        <f t="shared" si="22"/>
        <v>0</v>
      </c>
      <c r="G33" s="139">
        <f t="shared" si="22"/>
        <v>0</v>
      </c>
      <c r="H33" s="139">
        <f t="shared" si="22"/>
        <v>0</v>
      </c>
      <c r="I33" s="139">
        <f t="shared" si="22"/>
        <v>0</v>
      </c>
      <c r="J33" s="139">
        <f t="shared" si="22"/>
        <v>0</v>
      </c>
      <c r="K33" s="139">
        <f>$C32*K32</f>
        <v>0</v>
      </c>
      <c r="L33" s="139">
        <f t="shared" ref="L33:U33" si="23">$C32*L32</f>
        <v>0</v>
      </c>
      <c r="M33" s="139">
        <f t="shared" si="23"/>
        <v>0</v>
      </c>
      <c r="N33" s="139">
        <f t="shared" si="23"/>
        <v>0</v>
      </c>
      <c r="O33" s="139">
        <f t="shared" si="23"/>
        <v>0</v>
      </c>
      <c r="P33" s="139">
        <f t="shared" si="23"/>
        <v>0</v>
      </c>
      <c r="Q33" s="139">
        <f t="shared" si="23"/>
        <v>0</v>
      </c>
      <c r="R33" s="139">
        <f t="shared" si="23"/>
        <v>0</v>
      </c>
      <c r="S33" s="139">
        <f t="shared" si="23"/>
        <v>0</v>
      </c>
      <c r="T33" s="139">
        <f t="shared" si="23"/>
        <v>0</v>
      </c>
      <c r="U33" s="139">
        <f t="shared" si="23"/>
        <v>0</v>
      </c>
      <c r="V33" s="148">
        <f t="shared" si="2"/>
        <v>0</v>
      </c>
      <c r="W33" s="144"/>
      <c r="X33" s="144"/>
      <c r="Y33" s="144"/>
      <c r="Z33" s="144"/>
      <c r="AA33" s="144"/>
      <c r="AB33" s="144"/>
    </row>
    <row r="34" spans="1:28" s="13" customFormat="1" ht="15" customHeight="1" x14ac:dyDescent="0.25">
      <c r="A34" s="305" t="s">
        <v>658</v>
      </c>
      <c r="B34" s="302" t="str">
        <f>VLOOKUP(A34,Planilha!$1:$1048576,3,FALSE)</f>
        <v>Pintura</v>
      </c>
      <c r="C34" s="302">
        <f>VLOOKUP(A34,Planilha!$1:$1048576,7,FALSE)</f>
        <v>0</v>
      </c>
      <c r="D34" s="143"/>
      <c r="E34" s="142"/>
      <c r="F34" s="144"/>
      <c r="G34" s="142"/>
      <c r="H34" s="142"/>
      <c r="I34" s="140">
        <v>1</v>
      </c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9">
        <f t="shared" si="2"/>
        <v>1</v>
      </c>
      <c r="W34" s="144"/>
      <c r="X34" s="144"/>
      <c r="Y34" s="144"/>
      <c r="Z34" s="144"/>
      <c r="AA34" s="144"/>
      <c r="AB34" s="144"/>
    </row>
    <row r="35" spans="1:28" s="13" customFormat="1" ht="15" customHeight="1" x14ac:dyDescent="0.25">
      <c r="A35" s="306"/>
      <c r="B35" s="303"/>
      <c r="C35" s="303"/>
      <c r="D35" s="139">
        <f t="shared" ref="D35:J35" si="24">$C34*D34</f>
        <v>0</v>
      </c>
      <c r="E35" s="139">
        <f t="shared" si="24"/>
        <v>0</v>
      </c>
      <c r="F35" s="139">
        <f t="shared" si="24"/>
        <v>0</v>
      </c>
      <c r="G35" s="139">
        <f t="shared" si="24"/>
        <v>0</v>
      </c>
      <c r="H35" s="139">
        <f t="shared" si="24"/>
        <v>0</v>
      </c>
      <c r="I35" s="139">
        <f t="shared" si="24"/>
        <v>0</v>
      </c>
      <c r="J35" s="139">
        <f t="shared" si="24"/>
        <v>0</v>
      </c>
      <c r="K35" s="139">
        <f>$C34*K34</f>
        <v>0</v>
      </c>
      <c r="L35" s="139">
        <f t="shared" ref="L35:U35" si="25">$C34*L34</f>
        <v>0</v>
      </c>
      <c r="M35" s="139">
        <f t="shared" si="25"/>
        <v>0</v>
      </c>
      <c r="N35" s="139">
        <f t="shared" si="25"/>
        <v>0</v>
      </c>
      <c r="O35" s="139">
        <f t="shared" si="25"/>
        <v>0</v>
      </c>
      <c r="P35" s="139">
        <f t="shared" si="25"/>
        <v>0</v>
      </c>
      <c r="Q35" s="139">
        <f t="shared" si="25"/>
        <v>0</v>
      </c>
      <c r="R35" s="139">
        <f t="shared" si="25"/>
        <v>0</v>
      </c>
      <c r="S35" s="139">
        <f t="shared" si="25"/>
        <v>0</v>
      </c>
      <c r="T35" s="139">
        <f t="shared" si="25"/>
        <v>0</v>
      </c>
      <c r="U35" s="139">
        <f t="shared" si="25"/>
        <v>0</v>
      </c>
      <c r="V35" s="148">
        <f t="shared" si="2"/>
        <v>0</v>
      </c>
      <c r="W35" s="144"/>
      <c r="X35" s="144"/>
      <c r="Y35" s="144"/>
      <c r="Z35" s="144"/>
      <c r="AA35" s="144"/>
      <c r="AB35" s="144"/>
    </row>
    <row r="36" spans="1:28" s="13" customFormat="1" ht="15" customHeight="1" x14ac:dyDescent="0.25">
      <c r="A36" s="305" t="s">
        <v>696</v>
      </c>
      <c r="B36" s="302" t="str">
        <f>VLOOKUP(A36,Planilha!$1:$1048576,3,FALSE)</f>
        <v>Elétrica, Telefonia, Rede e SPDA</v>
      </c>
      <c r="C36" s="302">
        <f>VLOOKUP(A36,Planilha!$1:$1048576,7,FALSE)</f>
        <v>0</v>
      </c>
      <c r="D36" s="143"/>
      <c r="E36" s="142"/>
      <c r="F36" s="141">
        <v>0.05</v>
      </c>
      <c r="G36" s="141">
        <v>0.1</v>
      </c>
      <c r="H36" s="141">
        <v>0.15</v>
      </c>
      <c r="I36" s="141">
        <v>0.2</v>
      </c>
      <c r="J36" s="141">
        <v>0.2</v>
      </c>
      <c r="K36" s="141">
        <v>0.15</v>
      </c>
      <c r="L36" s="141">
        <v>0.1</v>
      </c>
      <c r="M36" s="141">
        <v>0.05</v>
      </c>
      <c r="N36" s="142"/>
      <c r="O36" s="142"/>
      <c r="P36" s="142"/>
      <c r="Q36" s="142"/>
      <c r="R36" s="142"/>
      <c r="S36" s="142"/>
      <c r="T36" s="142"/>
      <c r="U36" s="142"/>
      <c r="V36" s="149">
        <f t="shared" si="2"/>
        <v>1</v>
      </c>
      <c r="W36" s="144"/>
      <c r="X36" s="144"/>
      <c r="Y36" s="144"/>
      <c r="Z36" s="144"/>
      <c r="AA36" s="144"/>
      <c r="AB36" s="144"/>
    </row>
    <row r="37" spans="1:28" s="13" customFormat="1" ht="15" customHeight="1" x14ac:dyDescent="0.25">
      <c r="A37" s="306"/>
      <c r="B37" s="303"/>
      <c r="C37" s="303"/>
      <c r="D37" s="139">
        <f t="shared" ref="D37:J37" si="26">$C36*D36</f>
        <v>0</v>
      </c>
      <c r="E37" s="139">
        <f t="shared" si="26"/>
        <v>0</v>
      </c>
      <c r="F37" s="139">
        <f t="shared" si="26"/>
        <v>0</v>
      </c>
      <c r="G37" s="139">
        <f t="shared" si="26"/>
        <v>0</v>
      </c>
      <c r="H37" s="139">
        <f t="shared" si="26"/>
        <v>0</v>
      </c>
      <c r="I37" s="139">
        <f t="shared" si="26"/>
        <v>0</v>
      </c>
      <c r="J37" s="139">
        <f t="shared" si="26"/>
        <v>0</v>
      </c>
      <c r="K37" s="139">
        <f>$C36*K36</f>
        <v>0</v>
      </c>
      <c r="L37" s="139">
        <f t="shared" ref="L37:U37" si="27">$C36*L36</f>
        <v>0</v>
      </c>
      <c r="M37" s="139">
        <f t="shared" si="27"/>
        <v>0</v>
      </c>
      <c r="N37" s="139">
        <f t="shared" si="27"/>
        <v>0</v>
      </c>
      <c r="O37" s="139">
        <f t="shared" si="27"/>
        <v>0</v>
      </c>
      <c r="P37" s="139">
        <f t="shared" si="27"/>
        <v>0</v>
      </c>
      <c r="Q37" s="139">
        <f t="shared" si="27"/>
        <v>0</v>
      </c>
      <c r="R37" s="139">
        <f t="shared" si="27"/>
        <v>0</v>
      </c>
      <c r="S37" s="139">
        <f t="shared" si="27"/>
        <v>0</v>
      </c>
      <c r="T37" s="139">
        <f t="shared" si="27"/>
        <v>0</v>
      </c>
      <c r="U37" s="139">
        <f t="shared" si="27"/>
        <v>0</v>
      </c>
      <c r="V37" s="148">
        <f t="shared" si="2"/>
        <v>0</v>
      </c>
      <c r="W37" s="144"/>
      <c r="X37" s="144"/>
      <c r="Y37" s="144"/>
      <c r="Z37" s="144"/>
      <c r="AA37" s="144"/>
      <c r="AB37" s="144"/>
    </row>
    <row r="38" spans="1:28" s="13" customFormat="1" ht="15" customHeight="1" x14ac:dyDescent="0.25">
      <c r="A38" s="305" t="s">
        <v>667</v>
      </c>
      <c r="B38" s="302" t="str">
        <f>VLOOKUP(A38,Planilha!$1:$1048576,3,FALSE)</f>
        <v>Hidráulica</v>
      </c>
      <c r="C38" s="302">
        <f>VLOOKUP(A38,Planilha!$1:$1048576,7,FALSE)</f>
        <v>0</v>
      </c>
      <c r="D38" s="143"/>
      <c r="E38" s="142"/>
      <c r="F38" s="144"/>
      <c r="G38" s="142"/>
      <c r="H38" s="142"/>
      <c r="I38" s="140">
        <v>0.2</v>
      </c>
      <c r="J38" s="140">
        <v>0.3</v>
      </c>
      <c r="K38" s="140">
        <v>0.3</v>
      </c>
      <c r="L38" s="140">
        <v>0.2</v>
      </c>
      <c r="M38" s="142"/>
      <c r="N38" s="142"/>
      <c r="O38" s="142"/>
      <c r="P38" s="142"/>
      <c r="Q38" s="142"/>
      <c r="R38" s="142"/>
      <c r="S38" s="142"/>
      <c r="T38" s="142"/>
      <c r="U38" s="142"/>
      <c r="V38" s="149">
        <f t="shared" si="2"/>
        <v>1</v>
      </c>
      <c r="W38" s="144"/>
      <c r="X38" s="144"/>
      <c r="Y38" s="144"/>
      <c r="Z38" s="144"/>
      <c r="AA38" s="144"/>
      <c r="AB38" s="144"/>
    </row>
    <row r="39" spans="1:28" s="13" customFormat="1" ht="15" customHeight="1" x14ac:dyDescent="0.25">
      <c r="A39" s="306"/>
      <c r="B39" s="303"/>
      <c r="C39" s="303"/>
      <c r="D39" s="139">
        <f t="shared" ref="D39:I39" si="28">$C38*D38</f>
        <v>0</v>
      </c>
      <c r="E39" s="139">
        <f t="shared" si="28"/>
        <v>0</v>
      </c>
      <c r="F39" s="139">
        <f t="shared" si="28"/>
        <v>0</v>
      </c>
      <c r="G39" s="139">
        <f t="shared" si="28"/>
        <v>0</v>
      </c>
      <c r="H39" s="139">
        <f t="shared" si="28"/>
        <v>0</v>
      </c>
      <c r="I39" s="139">
        <f t="shared" si="28"/>
        <v>0</v>
      </c>
      <c r="J39" s="139">
        <f>$C38*J38</f>
        <v>0</v>
      </c>
      <c r="K39" s="139">
        <f>$C38*K38</f>
        <v>0</v>
      </c>
      <c r="L39" s="139">
        <f t="shared" ref="L39:U39" si="29">$C38*L38</f>
        <v>0</v>
      </c>
      <c r="M39" s="139">
        <f t="shared" si="29"/>
        <v>0</v>
      </c>
      <c r="N39" s="139">
        <f t="shared" si="29"/>
        <v>0</v>
      </c>
      <c r="O39" s="139">
        <f t="shared" si="29"/>
        <v>0</v>
      </c>
      <c r="P39" s="139">
        <f t="shared" si="29"/>
        <v>0</v>
      </c>
      <c r="Q39" s="139">
        <f t="shared" si="29"/>
        <v>0</v>
      </c>
      <c r="R39" s="139">
        <f t="shared" si="29"/>
        <v>0</v>
      </c>
      <c r="S39" s="139">
        <f t="shared" si="29"/>
        <v>0</v>
      </c>
      <c r="T39" s="139">
        <f t="shared" si="29"/>
        <v>0</v>
      </c>
      <c r="U39" s="139">
        <f t="shared" si="29"/>
        <v>0</v>
      </c>
      <c r="V39" s="148">
        <f t="shared" si="2"/>
        <v>0</v>
      </c>
      <c r="W39" s="144"/>
      <c r="X39" s="144"/>
      <c r="Y39" s="144"/>
      <c r="Z39" s="144"/>
      <c r="AA39" s="144"/>
      <c r="AB39" s="144"/>
    </row>
    <row r="40" spans="1:28" s="13" customFormat="1" ht="15" customHeight="1" x14ac:dyDescent="0.25">
      <c r="A40" s="305" t="s">
        <v>741</v>
      </c>
      <c r="B40" s="302" t="str">
        <f>VLOOKUP(A40,Planilha!$1:$1048576,3,FALSE)</f>
        <v>Detecção, combate e prevenção a incêndio</v>
      </c>
      <c r="C40" s="302">
        <f>VLOOKUP(A40,Planilha!$1:$1048576,7,FALSE)</f>
        <v>0</v>
      </c>
      <c r="D40" s="157"/>
      <c r="E40" s="141">
        <v>0.1</v>
      </c>
      <c r="F40" s="141">
        <v>0.15</v>
      </c>
      <c r="G40" s="141">
        <v>0.3</v>
      </c>
      <c r="H40" s="141">
        <v>0.3</v>
      </c>
      <c r="I40" s="141">
        <v>0.1</v>
      </c>
      <c r="J40" s="141">
        <v>0.05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9">
        <f t="shared" si="2"/>
        <v>1</v>
      </c>
      <c r="W40" s="144"/>
      <c r="X40" s="144"/>
      <c r="Y40" s="144"/>
      <c r="Z40" s="144"/>
      <c r="AA40" s="144"/>
      <c r="AB40" s="144"/>
    </row>
    <row r="41" spans="1:28" s="13" customFormat="1" ht="15" customHeight="1" x14ac:dyDescent="0.25">
      <c r="A41" s="306"/>
      <c r="B41" s="303"/>
      <c r="C41" s="303"/>
      <c r="D41" s="155">
        <f t="shared" ref="D41:I41" si="30">$C40*D40</f>
        <v>0</v>
      </c>
      <c r="E41" s="139">
        <f>$C40*E40</f>
        <v>0</v>
      </c>
      <c r="F41" s="139">
        <f t="shared" si="30"/>
        <v>0</v>
      </c>
      <c r="G41" s="139">
        <f t="shared" si="30"/>
        <v>0</v>
      </c>
      <c r="H41" s="139">
        <f t="shared" si="30"/>
        <v>0</v>
      </c>
      <c r="I41" s="139">
        <f t="shared" si="30"/>
        <v>0</v>
      </c>
      <c r="J41" s="139">
        <f>$C40*J40</f>
        <v>0</v>
      </c>
      <c r="K41" s="139">
        <f>$C40*K40</f>
        <v>0</v>
      </c>
      <c r="L41" s="139">
        <f t="shared" ref="L41:U41" si="31">$C40*L40</f>
        <v>0</v>
      </c>
      <c r="M41" s="139">
        <f t="shared" si="31"/>
        <v>0</v>
      </c>
      <c r="N41" s="139">
        <f t="shared" si="31"/>
        <v>0</v>
      </c>
      <c r="O41" s="139">
        <f t="shared" si="31"/>
        <v>0</v>
      </c>
      <c r="P41" s="139">
        <f t="shared" si="31"/>
        <v>0</v>
      </c>
      <c r="Q41" s="139">
        <f t="shared" si="31"/>
        <v>0</v>
      </c>
      <c r="R41" s="139">
        <f t="shared" si="31"/>
        <v>0</v>
      </c>
      <c r="S41" s="139">
        <f t="shared" si="31"/>
        <v>0</v>
      </c>
      <c r="T41" s="139">
        <f t="shared" si="31"/>
        <v>0</v>
      </c>
      <c r="U41" s="139">
        <f t="shared" si="31"/>
        <v>0</v>
      </c>
      <c r="V41" s="148">
        <f t="shared" si="2"/>
        <v>0</v>
      </c>
      <c r="W41" s="144"/>
      <c r="X41" s="144"/>
      <c r="Y41" s="144"/>
      <c r="Z41" s="144"/>
      <c r="AA41" s="144"/>
      <c r="AB41" s="144"/>
    </row>
    <row r="42" spans="1:28" s="13" customFormat="1" ht="15" customHeight="1" x14ac:dyDescent="0.25">
      <c r="A42" s="305" t="s">
        <v>746</v>
      </c>
      <c r="B42" s="302" t="str">
        <f>VLOOKUP(A42,Planilha!$1:$1048576,3,FALSE)</f>
        <v>Comunicação Visual</v>
      </c>
      <c r="C42" s="302">
        <f>VLOOKUP(A42,Planilha!$1:$1048576,7,FALSE)</f>
        <v>0</v>
      </c>
      <c r="D42" s="157"/>
      <c r="E42" s="142"/>
      <c r="F42" s="142"/>
      <c r="G42" s="142"/>
      <c r="H42" s="140">
        <v>0.05</v>
      </c>
      <c r="I42" s="140">
        <v>0.1</v>
      </c>
      <c r="J42" s="140">
        <v>0.4</v>
      </c>
      <c r="K42" s="140">
        <v>0.3</v>
      </c>
      <c r="L42" s="140">
        <v>0.1</v>
      </c>
      <c r="M42" s="140">
        <v>0.05</v>
      </c>
      <c r="N42" s="142"/>
      <c r="O42" s="142"/>
      <c r="P42" s="142"/>
      <c r="Q42" s="142"/>
      <c r="R42" s="142"/>
      <c r="S42" s="142"/>
      <c r="T42" s="142"/>
      <c r="U42" s="142"/>
      <c r="V42" s="149">
        <f t="shared" si="2"/>
        <v>1</v>
      </c>
      <c r="W42" s="144"/>
      <c r="X42" s="144"/>
      <c r="Y42" s="144"/>
      <c r="Z42" s="144"/>
      <c r="AA42" s="144"/>
      <c r="AB42" s="144"/>
    </row>
    <row r="43" spans="1:28" s="13" customFormat="1" ht="15" customHeight="1" x14ac:dyDescent="0.25">
      <c r="A43" s="306"/>
      <c r="B43" s="303"/>
      <c r="C43" s="303"/>
      <c r="D43" s="155">
        <f t="shared" ref="D43:I43" si="32">$C42*D42</f>
        <v>0</v>
      </c>
      <c r="E43" s="139">
        <f t="shared" si="32"/>
        <v>0</v>
      </c>
      <c r="F43" s="139">
        <f t="shared" si="32"/>
        <v>0</v>
      </c>
      <c r="G43" s="139">
        <f t="shared" si="32"/>
        <v>0</v>
      </c>
      <c r="H43" s="139">
        <f t="shared" si="32"/>
        <v>0</v>
      </c>
      <c r="I43" s="139">
        <f t="shared" si="32"/>
        <v>0</v>
      </c>
      <c r="J43" s="139">
        <f>$C42*J42</f>
        <v>0</v>
      </c>
      <c r="K43" s="139">
        <f>$C42*K42</f>
        <v>0</v>
      </c>
      <c r="L43" s="139">
        <f t="shared" ref="L43:U43" si="33">$C42*L42</f>
        <v>0</v>
      </c>
      <c r="M43" s="139">
        <f t="shared" si="33"/>
        <v>0</v>
      </c>
      <c r="N43" s="139">
        <f t="shared" si="33"/>
        <v>0</v>
      </c>
      <c r="O43" s="139">
        <f t="shared" si="33"/>
        <v>0</v>
      </c>
      <c r="P43" s="139">
        <f t="shared" si="33"/>
        <v>0</v>
      </c>
      <c r="Q43" s="139">
        <f t="shared" si="33"/>
        <v>0</v>
      </c>
      <c r="R43" s="139">
        <f t="shared" si="33"/>
        <v>0</v>
      </c>
      <c r="S43" s="139">
        <f t="shared" si="33"/>
        <v>0</v>
      </c>
      <c r="T43" s="139">
        <f t="shared" si="33"/>
        <v>0</v>
      </c>
      <c r="U43" s="139">
        <f t="shared" si="33"/>
        <v>0</v>
      </c>
      <c r="V43" s="148">
        <f t="shared" si="2"/>
        <v>0</v>
      </c>
      <c r="W43" s="144"/>
      <c r="X43" s="144"/>
      <c r="Y43" s="144"/>
      <c r="Z43" s="144"/>
      <c r="AA43" s="144"/>
      <c r="AB43" s="144"/>
    </row>
    <row r="44" spans="1:28" x14ac:dyDescent="0.25">
      <c r="A44" s="305" t="s">
        <v>749</v>
      </c>
      <c r="B44" s="302" t="str">
        <f>VLOOKUP(A44,Planilha!$1:$1048576,3,FALSE)</f>
        <v>Limpeza</v>
      </c>
      <c r="C44" s="302">
        <f>VLOOKUP(A44,Planilha!$1:$1048576,7,FALSE)</f>
        <v>0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1">
        <v>0.8</v>
      </c>
      <c r="N44" s="141">
        <v>0.2</v>
      </c>
      <c r="O44" s="142"/>
      <c r="P44" s="142"/>
      <c r="Q44" s="142"/>
      <c r="R44" s="142"/>
      <c r="S44" s="142"/>
      <c r="T44" s="142"/>
      <c r="U44" s="142"/>
      <c r="V44" s="149">
        <f t="shared" si="2"/>
        <v>1</v>
      </c>
      <c r="W44" s="144"/>
      <c r="X44" s="144"/>
      <c r="Y44" s="144"/>
      <c r="Z44" s="144"/>
      <c r="AA44" s="144"/>
      <c r="AB44" s="144"/>
    </row>
    <row r="45" spans="1:28" x14ac:dyDescent="0.25">
      <c r="A45" s="306"/>
      <c r="B45" s="303"/>
      <c r="C45" s="303"/>
      <c r="D45" s="155">
        <f>$C44*D44</f>
        <v>0</v>
      </c>
      <c r="E45" s="139">
        <f t="shared" ref="E45" si="34">$C44*E44</f>
        <v>0</v>
      </c>
      <c r="F45" s="139">
        <f t="shared" ref="F45" si="35">$C44*F44</f>
        <v>0</v>
      </c>
      <c r="G45" s="139">
        <f t="shared" ref="G45" si="36">$C44*G44</f>
        <v>0</v>
      </c>
      <c r="H45" s="139">
        <f t="shared" ref="H45" si="37">$C44*H44</f>
        <v>0</v>
      </c>
      <c r="I45" s="139">
        <f t="shared" ref="I45" si="38">$C44*I44</f>
        <v>0</v>
      </c>
      <c r="J45" s="139">
        <f t="shared" ref="J45" si="39">$C44*J44</f>
        <v>0</v>
      </c>
      <c r="K45" s="139">
        <f t="shared" ref="K45:U45" si="40">$C44*K44</f>
        <v>0</v>
      </c>
      <c r="L45" s="139">
        <f t="shared" si="40"/>
        <v>0</v>
      </c>
      <c r="M45" s="139">
        <f t="shared" si="40"/>
        <v>0</v>
      </c>
      <c r="N45" s="139">
        <f t="shared" si="40"/>
        <v>0</v>
      </c>
      <c r="O45" s="139">
        <f t="shared" si="40"/>
        <v>0</v>
      </c>
      <c r="P45" s="139">
        <f t="shared" si="40"/>
        <v>0</v>
      </c>
      <c r="Q45" s="139">
        <f t="shared" si="40"/>
        <v>0</v>
      </c>
      <c r="R45" s="139">
        <f t="shared" si="40"/>
        <v>0</v>
      </c>
      <c r="S45" s="139">
        <f t="shared" si="40"/>
        <v>0</v>
      </c>
      <c r="T45" s="139">
        <f t="shared" si="40"/>
        <v>0</v>
      </c>
      <c r="U45" s="139">
        <f t="shared" si="40"/>
        <v>0</v>
      </c>
      <c r="V45" s="148">
        <f t="shared" si="2"/>
        <v>0</v>
      </c>
      <c r="W45" s="144"/>
      <c r="X45" s="144"/>
      <c r="Y45" s="144"/>
      <c r="Z45" s="144"/>
      <c r="AA45" s="144"/>
      <c r="AB45" s="144"/>
    </row>
    <row r="46" spans="1:28" ht="15" customHeight="1" x14ac:dyDescent="0.25">
      <c r="A46" s="319" t="s">
        <v>591</v>
      </c>
      <c r="B46" s="317" t="str">
        <f>VLOOKUP(A46,Planilha!$1:$1048576,3,FALSE)</f>
        <v>DEMOLIÇÃO DE PRÉDIO EXISTENTE</v>
      </c>
      <c r="C46" s="307"/>
      <c r="D46" s="309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1"/>
      <c r="W46" s="144"/>
      <c r="X46" s="144"/>
      <c r="Y46" s="144"/>
      <c r="Z46" s="144"/>
      <c r="AA46" s="144"/>
      <c r="AB46" s="144"/>
    </row>
    <row r="47" spans="1:28" ht="15" customHeight="1" x14ac:dyDescent="0.25">
      <c r="A47" s="320"/>
      <c r="B47" s="318"/>
      <c r="C47" s="308"/>
      <c r="D47" s="312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4"/>
      <c r="W47" s="144"/>
      <c r="X47" s="144"/>
      <c r="Y47" s="144"/>
      <c r="Z47" s="144"/>
      <c r="AA47" s="144"/>
      <c r="AB47" s="144"/>
    </row>
    <row r="48" spans="1:28" ht="15" customHeight="1" x14ac:dyDescent="0.25">
      <c r="A48" s="305" t="s">
        <v>445</v>
      </c>
      <c r="B48" s="302" t="str">
        <f>VLOOKUP(A48,Planilha!$1:$1048576,3,FALSE)</f>
        <v>Demolição sem reaproveitamento</v>
      </c>
      <c r="C48" s="302">
        <f>VLOOKUP(A48,Planilha!$1:$1048576,7,FALSE)</f>
        <v>0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1">
        <v>0.2</v>
      </c>
      <c r="R48" s="141">
        <v>0.2</v>
      </c>
      <c r="S48" s="141">
        <v>0.2</v>
      </c>
      <c r="T48" s="141">
        <v>0.2</v>
      </c>
      <c r="U48" s="141">
        <v>0.2</v>
      </c>
      <c r="V48" s="149">
        <f>SUM(D48:U48)</f>
        <v>1</v>
      </c>
      <c r="W48" s="144"/>
      <c r="X48" s="144"/>
      <c r="Y48" s="144"/>
      <c r="Z48" s="144"/>
      <c r="AA48" s="144"/>
      <c r="AB48" s="144"/>
    </row>
    <row r="49" spans="1:28" ht="15" customHeight="1" x14ac:dyDescent="0.25">
      <c r="A49" s="306"/>
      <c r="B49" s="303"/>
      <c r="C49" s="303"/>
      <c r="D49" s="155">
        <f>$C48*D48</f>
        <v>0</v>
      </c>
      <c r="E49" s="139">
        <f t="shared" ref="E49" si="41">$C48*E48</f>
        <v>0</v>
      </c>
      <c r="F49" s="139">
        <f t="shared" ref="F49" si="42">$C48*F48</f>
        <v>0</v>
      </c>
      <c r="G49" s="139">
        <f t="shared" ref="G49" si="43">$C48*G48</f>
        <v>0</v>
      </c>
      <c r="H49" s="139">
        <f t="shared" ref="H49" si="44">$C48*H48</f>
        <v>0</v>
      </c>
      <c r="I49" s="139">
        <f t="shared" ref="I49" si="45">$C48*I48</f>
        <v>0</v>
      </c>
      <c r="J49" s="139">
        <f t="shared" ref="J49" si="46">$C48*J48</f>
        <v>0</v>
      </c>
      <c r="K49" s="139">
        <f t="shared" ref="K49:U49" si="47">$C48*K48</f>
        <v>0</v>
      </c>
      <c r="L49" s="139">
        <f t="shared" si="47"/>
        <v>0</v>
      </c>
      <c r="M49" s="139">
        <f t="shared" si="47"/>
        <v>0</v>
      </c>
      <c r="N49" s="139">
        <f t="shared" si="47"/>
        <v>0</v>
      </c>
      <c r="O49" s="139">
        <f t="shared" si="47"/>
        <v>0</v>
      </c>
      <c r="P49" s="139">
        <f t="shared" si="47"/>
        <v>0</v>
      </c>
      <c r="Q49" s="139">
        <f t="shared" si="47"/>
        <v>0</v>
      </c>
      <c r="R49" s="139">
        <f t="shared" si="47"/>
        <v>0</v>
      </c>
      <c r="S49" s="139">
        <f t="shared" si="47"/>
        <v>0</v>
      </c>
      <c r="T49" s="139">
        <f t="shared" si="47"/>
        <v>0</v>
      </c>
      <c r="U49" s="139">
        <f t="shared" si="47"/>
        <v>0</v>
      </c>
      <c r="V49" s="148">
        <f>SUM(D49:U49)</f>
        <v>0</v>
      </c>
      <c r="W49" s="144"/>
      <c r="X49" s="144"/>
      <c r="Y49" s="144"/>
      <c r="Z49" s="144"/>
      <c r="AA49" s="144"/>
      <c r="AB49" s="144"/>
    </row>
    <row r="50" spans="1:28" ht="15" customHeight="1" x14ac:dyDescent="0.25">
      <c r="A50" s="305" t="s">
        <v>446</v>
      </c>
      <c r="B50" s="302" t="str">
        <f>VLOOKUP(A50,Planilha!$1:$1048576,3,FALSE)</f>
        <v>Retirada com provável reaproveitamento</v>
      </c>
      <c r="C50" s="302">
        <f>VLOOKUP(A50,Planilha!$1:$1048576,7,FALSE)</f>
        <v>0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0">
        <v>0.2</v>
      </c>
      <c r="R50" s="140">
        <v>0.2</v>
      </c>
      <c r="S50" s="140">
        <v>0.2</v>
      </c>
      <c r="T50" s="140">
        <v>0.2</v>
      </c>
      <c r="U50" s="140">
        <v>0.2</v>
      </c>
      <c r="V50" s="149">
        <f>SUM(D50:U50)</f>
        <v>1</v>
      </c>
      <c r="W50" s="144"/>
      <c r="X50" s="144"/>
      <c r="Y50" s="144"/>
      <c r="Z50" s="144"/>
      <c r="AA50" s="144"/>
      <c r="AB50" s="144"/>
    </row>
    <row r="51" spans="1:28" ht="15" customHeight="1" x14ac:dyDescent="0.25">
      <c r="A51" s="306"/>
      <c r="B51" s="303"/>
      <c r="C51" s="303"/>
      <c r="D51" s="139">
        <f t="shared" ref="D51:E51" si="48">$C50*D50</f>
        <v>0</v>
      </c>
      <c r="E51" s="139">
        <f t="shared" si="48"/>
        <v>0</v>
      </c>
      <c r="F51" s="139">
        <f t="shared" ref="F51" si="49">$C50*F50</f>
        <v>0</v>
      </c>
      <c r="G51" s="139">
        <f t="shared" ref="G51" si="50">$C50*G50</f>
        <v>0</v>
      </c>
      <c r="H51" s="139">
        <f t="shared" ref="H51" si="51">$C50*H50</f>
        <v>0</v>
      </c>
      <c r="I51" s="139">
        <f t="shared" ref="I51" si="52">$C50*I50</f>
        <v>0</v>
      </c>
      <c r="J51" s="139">
        <f t="shared" ref="J51" si="53">$C50*J50</f>
        <v>0</v>
      </c>
      <c r="K51" s="139">
        <f t="shared" ref="K51:U51" si="54">$C50*K50</f>
        <v>0</v>
      </c>
      <c r="L51" s="139">
        <f t="shared" si="54"/>
        <v>0</v>
      </c>
      <c r="M51" s="139">
        <f t="shared" si="54"/>
        <v>0</v>
      </c>
      <c r="N51" s="139">
        <f t="shared" si="54"/>
        <v>0</v>
      </c>
      <c r="O51" s="139">
        <f t="shared" si="54"/>
        <v>0</v>
      </c>
      <c r="P51" s="139">
        <f t="shared" si="54"/>
        <v>0</v>
      </c>
      <c r="Q51" s="139">
        <f t="shared" si="54"/>
        <v>0</v>
      </c>
      <c r="R51" s="139">
        <f t="shared" si="54"/>
        <v>0</v>
      </c>
      <c r="S51" s="139">
        <f t="shared" si="54"/>
        <v>0</v>
      </c>
      <c r="T51" s="139">
        <f t="shared" si="54"/>
        <v>0</v>
      </c>
      <c r="U51" s="139">
        <f t="shared" si="54"/>
        <v>0</v>
      </c>
      <c r="V51" s="148">
        <f>SUM(D51:U51)</f>
        <v>0</v>
      </c>
      <c r="W51" s="144"/>
      <c r="X51" s="144"/>
      <c r="Y51" s="144"/>
      <c r="Z51" s="144"/>
      <c r="AA51" s="144"/>
      <c r="AB51" s="144"/>
    </row>
    <row r="52" spans="1:28" s="13" customFormat="1" ht="15" customHeight="1" x14ac:dyDescent="0.25">
      <c r="A52" s="319" t="s">
        <v>593</v>
      </c>
      <c r="B52" s="317" t="str">
        <f>VLOOKUP(A52,Planilha!$1:$1048576,3,FALSE)</f>
        <v>REFORMA DO CRR's - GALPÕES</v>
      </c>
      <c r="C52" s="307"/>
      <c r="D52" s="309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1"/>
      <c r="W52" s="144"/>
      <c r="X52" s="144"/>
      <c r="Y52" s="144"/>
      <c r="Z52" s="144"/>
      <c r="AA52" s="144"/>
      <c r="AB52" s="144"/>
    </row>
    <row r="53" spans="1:28" s="13" customFormat="1" ht="15" customHeight="1" x14ac:dyDescent="0.25">
      <c r="A53" s="320"/>
      <c r="B53" s="318"/>
      <c r="C53" s="308"/>
      <c r="D53" s="312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4"/>
      <c r="W53" s="144"/>
      <c r="X53" s="144"/>
      <c r="Y53" s="144"/>
      <c r="Z53" s="144"/>
      <c r="AA53" s="144"/>
      <c r="AB53" s="144"/>
    </row>
    <row r="54" spans="1:28" s="13" customFormat="1" ht="15" customHeight="1" x14ac:dyDescent="0.25">
      <c r="A54" s="305" t="s">
        <v>474</v>
      </c>
      <c r="B54" s="302" t="str">
        <f>VLOOKUP(A54,Planilha!$1:$1048576,3,FALSE)</f>
        <v>Serviço técnico espexializado</v>
      </c>
      <c r="C54" s="302">
        <f>VLOOKUP(A54,Planilha!$1:$1048576,7,FALSE)</f>
        <v>0</v>
      </c>
      <c r="D54" s="141">
        <v>0.05</v>
      </c>
      <c r="E54" s="141">
        <v>0.05</v>
      </c>
      <c r="F54" s="141">
        <v>0.05</v>
      </c>
      <c r="G54" s="141">
        <v>0.05</v>
      </c>
      <c r="H54" s="141">
        <v>0.05</v>
      </c>
      <c r="I54" s="141">
        <v>0.05</v>
      </c>
      <c r="J54" s="141">
        <v>0.05</v>
      </c>
      <c r="K54" s="141">
        <v>0.05</v>
      </c>
      <c r="L54" s="141">
        <v>0.05</v>
      </c>
      <c r="M54" s="141">
        <v>0.05</v>
      </c>
      <c r="N54" s="141">
        <v>0.05</v>
      </c>
      <c r="O54" s="141">
        <v>0.05</v>
      </c>
      <c r="P54" s="141">
        <v>0.05</v>
      </c>
      <c r="Q54" s="141">
        <v>0.05</v>
      </c>
      <c r="R54" s="141">
        <v>0.05</v>
      </c>
      <c r="S54" s="141">
        <v>0.05</v>
      </c>
      <c r="T54" s="141">
        <v>0.1</v>
      </c>
      <c r="U54" s="141">
        <v>0.1</v>
      </c>
      <c r="V54" s="149">
        <f t="shared" ref="V54:V81" si="55">SUM(D54:U54)</f>
        <v>1.0000000000000002</v>
      </c>
      <c r="W54" s="144"/>
      <c r="X54" s="144"/>
      <c r="Y54" s="144"/>
      <c r="Z54" s="144"/>
      <c r="AA54" s="144"/>
      <c r="AB54" s="144"/>
    </row>
    <row r="55" spans="1:28" s="13" customFormat="1" ht="15" customHeight="1" x14ac:dyDescent="0.25">
      <c r="A55" s="306"/>
      <c r="B55" s="303"/>
      <c r="C55" s="303"/>
      <c r="D55" s="139">
        <f t="shared" ref="D55:K55" si="56">$C54*D54</f>
        <v>0</v>
      </c>
      <c r="E55" s="139">
        <f t="shared" si="56"/>
        <v>0</v>
      </c>
      <c r="F55" s="139">
        <f t="shared" si="56"/>
        <v>0</v>
      </c>
      <c r="G55" s="139">
        <f t="shared" si="56"/>
        <v>0</v>
      </c>
      <c r="H55" s="139">
        <f t="shared" si="56"/>
        <v>0</v>
      </c>
      <c r="I55" s="139">
        <f t="shared" si="56"/>
        <v>0</v>
      </c>
      <c r="J55" s="139">
        <f t="shared" si="56"/>
        <v>0</v>
      </c>
      <c r="K55" s="139">
        <f t="shared" si="56"/>
        <v>0</v>
      </c>
      <c r="L55" s="139">
        <f t="shared" ref="L55:U55" si="57">$C54*L54</f>
        <v>0</v>
      </c>
      <c r="M55" s="139">
        <f t="shared" si="57"/>
        <v>0</v>
      </c>
      <c r="N55" s="139">
        <f t="shared" si="57"/>
        <v>0</v>
      </c>
      <c r="O55" s="139">
        <f t="shared" si="57"/>
        <v>0</v>
      </c>
      <c r="P55" s="139">
        <f t="shared" si="57"/>
        <v>0</v>
      </c>
      <c r="Q55" s="139">
        <f t="shared" si="57"/>
        <v>0</v>
      </c>
      <c r="R55" s="139">
        <f t="shared" si="57"/>
        <v>0</v>
      </c>
      <c r="S55" s="139">
        <f t="shared" si="57"/>
        <v>0</v>
      </c>
      <c r="T55" s="139">
        <f t="shared" si="57"/>
        <v>0</v>
      </c>
      <c r="U55" s="139">
        <f t="shared" si="57"/>
        <v>0</v>
      </c>
      <c r="V55" s="148">
        <f t="shared" si="55"/>
        <v>0</v>
      </c>
      <c r="W55" s="144"/>
      <c r="X55" s="144"/>
      <c r="Y55" s="144"/>
      <c r="Z55" s="144"/>
      <c r="AA55" s="144"/>
      <c r="AB55" s="144"/>
    </row>
    <row r="56" spans="1:28" s="13" customFormat="1" ht="15" customHeight="1" x14ac:dyDescent="0.25">
      <c r="A56" s="305" t="s">
        <v>769</v>
      </c>
      <c r="B56" s="302" t="str">
        <f>VLOOKUP(A56,Planilha!$1:$1048576,3,FALSE)</f>
        <v>Andaime e balancim</v>
      </c>
      <c r="C56" s="302">
        <f>VLOOKUP(A56,Planilha!$1:$1048576,7,FALSE)</f>
        <v>0</v>
      </c>
      <c r="D56" s="140">
        <v>0.05</v>
      </c>
      <c r="E56" s="140">
        <v>0.05</v>
      </c>
      <c r="F56" s="140">
        <v>0.05</v>
      </c>
      <c r="G56" s="140">
        <v>0.05</v>
      </c>
      <c r="H56" s="140">
        <v>0.05</v>
      </c>
      <c r="I56" s="140">
        <v>0.05</v>
      </c>
      <c r="J56" s="140">
        <v>0.05</v>
      </c>
      <c r="K56" s="140">
        <v>0.05</v>
      </c>
      <c r="L56" s="140">
        <v>0.05</v>
      </c>
      <c r="M56" s="140">
        <v>0.05</v>
      </c>
      <c r="N56" s="140">
        <v>0.05</v>
      </c>
      <c r="O56" s="140">
        <v>0.05</v>
      </c>
      <c r="P56" s="140">
        <v>0.05</v>
      </c>
      <c r="Q56" s="140">
        <v>0.05</v>
      </c>
      <c r="R56" s="140">
        <v>0.05</v>
      </c>
      <c r="S56" s="140">
        <v>0.05</v>
      </c>
      <c r="T56" s="140">
        <v>0.1</v>
      </c>
      <c r="U56" s="140">
        <v>0.1</v>
      </c>
      <c r="V56" s="149">
        <f t="shared" si="55"/>
        <v>1.0000000000000002</v>
      </c>
      <c r="W56" s="144"/>
      <c r="X56" s="144"/>
      <c r="Y56" s="144"/>
      <c r="Z56" s="144"/>
      <c r="AA56" s="144"/>
      <c r="AB56" s="144"/>
    </row>
    <row r="57" spans="1:28" s="13" customFormat="1" ht="15" customHeight="1" x14ac:dyDescent="0.25">
      <c r="A57" s="306"/>
      <c r="B57" s="303"/>
      <c r="C57" s="303"/>
      <c r="D57" s="155">
        <f>$C56*D56</f>
        <v>0</v>
      </c>
      <c r="E57" s="139">
        <f t="shared" ref="E57:K57" si="58">$C56*E56</f>
        <v>0</v>
      </c>
      <c r="F57" s="139">
        <f t="shared" si="58"/>
        <v>0</v>
      </c>
      <c r="G57" s="139">
        <f t="shared" si="58"/>
        <v>0</v>
      </c>
      <c r="H57" s="139">
        <f t="shared" si="58"/>
        <v>0</v>
      </c>
      <c r="I57" s="139">
        <f t="shared" si="58"/>
        <v>0</v>
      </c>
      <c r="J57" s="139">
        <f t="shared" si="58"/>
        <v>0</v>
      </c>
      <c r="K57" s="139">
        <f t="shared" si="58"/>
        <v>0</v>
      </c>
      <c r="L57" s="139">
        <f t="shared" ref="L57:U57" si="59">$C56*L56</f>
        <v>0</v>
      </c>
      <c r="M57" s="139">
        <f t="shared" si="59"/>
        <v>0</v>
      </c>
      <c r="N57" s="139">
        <f t="shared" si="59"/>
        <v>0</v>
      </c>
      <c r="O57" s="139">
        <f t="shared" si="59"/>
        <v>0</v>
      </c>
      <c r="P57" s="139">
        <f t="shared" si="59"/>
        <v>0</v>
      </c>
      <c r="Q57" s="139">
        <f t="shared" si="59"/>
        <v>0</v>
      </c>
      <c r="R57" s="139">
        <f t="shared" si="59"/>
        <v>0</v>
      </c>
      <c r="S57" s="139">
        <f t="shared" si="59"/>
        <v>0</v>
      </c>
      <c r="T57" s="139">
        <f t="shared" si="59"/>
        <v>0</v>
      </c>
      <c r="U57" s="139">
        <f t="shared" si="59"/>
        <v>0</v>
      </c>
      <c r="V57" s="148">
        <f t="shared" si="55"/>
        <v>0</v>
      </c>
      <c r="W57" s="144"/>
      <c r="X57" s="144"/>
      <c r="Y57" s="144"/>
      <c r="Z57" s="144"/>
      <c r="AA57" s="144"/>
      <c r="AB57" s="144"/>
    </row>
    <row r="58" spans="1:28" s="13" customFormat="1" ht="15" customHeight="1" x14ac:dyDescent="0.25">
      <c r="A58" s="305" t="s">
        <v>772</v>
      </c>
      <c r="B58" s="302" t="str">
        <f>VLOOKUP(A58,Planilha!$1:$1048576,3,FALSE)</f>
        <v>Demolições e retiradas</v>
      </c>
      <c r="C58" s="302">
        <f>VLOOKUP(A58,Planilha!$1:$1048576,7,FALSE)</f>
        <v>0</v>
      </c>
      <c r="D58" s="141">
        <v>0.2</v>
      </c>
      <c r="E58" s="142"/>
      <c r="F58" s="142"/>
      <c r="G58" s="142"/>
      <c r="H58" s="141">
        <v>0.2</v>
      </c>
      <c r="I58" s="142"/>
      <c r="J58" s="142"/>
      <c r="K58" s="142"/>
      <c r="L58" s="141">
        <v>0.2</v>
      </c>
      <c r="M58" s="142"/>
      <c r="N58" s="142"/>
      <c r="O58" s="141">
        <v>0.2</v>
      </c>
      <c r="P58" s="142"/>
      <c r="Q58" s="142"/>
      <c r="R58" s="141">
        <v>0.2</v>
      </c>
      <c r="S58" s="142"/>
      <c r="T58" s="142"/>
      <c r="U58" s="142"/>
      <c r="V58" s="149">
        <f t="shared" si="55"/>
        <v>1</v>
      </c>
      <c r="W58" s="144"/>
      <c r="X58" s="144"/>
      <c r="Y58" s="144"/>
      <c r="Z58" s="144"/>
      <c r="AA58" s="144"/>
      <c r="AB58" s="144"/>
    </row>
    <row r="59" spans="1:28" s="13" customFormat="1" ht="15" customHeight="1" x14ac:dyDescent="0.25">
      <c r="A59" s="306"/>
      <c r="B59" s="303"/>
      <c r="C59" s="303"/>
      <c r="D59" s="139">
        <f t="shared" ref="D59:E59" si="60">$C58*D58</f>
        <v>0</v>
      </c>
      <c r="E59" s="139">
        <f t="shared" si="60"/>
        <v>0</v>
      </c>
      <c r="F59" s="139">
        <f t="shared" ref="F59:U59" si="61">$C58*F58</f>
        <v>0</v>
      </c>
      <c r="G59" s="139">
        <f t="shared" si="61"/>
        <v>0</v>
      </c>
      <c r="H59" s="139">
        <f t="shared" si="61"/>
        <v>0</v>
      </c>
      <c r="I59" s="139">
        <f t="shared" si="61"/>
        <v>0</v>
      </c>
      <c r="J59" s="139">
        <f t="shared" si="61"/>
        <v>0</v>
      </c>
      <c r="K59" s="139">
        <f t="shared" si="61"/>
        <v>0</v>
      </c>
      <c r="L59" s="139">
        <f t="shared" ref="L59" si="62">$C58*L58</f>
        <v>0</v>
      </c>
      <c r="M59" s="139">
        <f t="shared" si="61"/>
        <v>0</v>
      </c>
      <c r="N59" s="139">
        <f t="shared" si="61"/>
        <v>0</v>
      </c>
      <c r="O59" s="139">
        <f t="shared" si="61"/>
        <v>0</v>
      </c>
      <c r="P59" s="139">
        <f t="shared" si="61"/>
        <v>0</v>
      </c>
      <c r="Q59" s="139">
        <f t="shared" si="61"/>
        <v>0</v>
      </c>
      <c r="R59" s="139">
        <f t="shared" si="61"/>
        <v>0</v>
      </c>
      <c r="S59" s="139">
        <f t="shared" si="61"/>
        <v>0</v>
      </c>
      <c r="T59" s="139">
        <f t="shared" si="61"/>
        <v>0</v>
      </c>
      <c r="U59" s="139">
        <f t="shared" si="61"/>
        <v>0</v>
      </c>
      <c r="V59" s="148">
        <f t="shared" si="55"/>
        <v>0</v>
      </c>
      <c r="W59" s="144"/>
      <c r="X59" s="144"/>
      <c r="Y59" s="144"/>
      <c r="Z59" s="144"/>
      <c r="AA59" s="144"/>
      <c r="AB59" s="144"/>
    </row>
    <row r="60" spans="1:28" s="13" customFormat="1" ht="15" customHeight="1" x14ac:dyDescent="0.25">
      <c r="A60" s="305" t="s">
        <v>784</v>
      </c>
      <c r="B60" s="302" t="str">
        <f>VLOOKUP(A60,Planilha!$1:$1048576,3,FALSE)</f>
        <v>Fundações</v>
      </c>
      <c r="C60" s="302">
        <f>VLOOKUP(A60,Planilha!$1:$1048576,7,FALSE)</f>
        <v>0</v>
      </c>
      <c r="D60" s="143"/>
      <c r="E60" s="140">
        <v>0.2</v>
      </c>
      <c r="F60" s="142"/>
      <c r="G60" s="142"/>
      <c r="H60" s="142"/>
      <c r="I60" s="140">
        <v>0.2</v>
      </c>
      <c r="J60" s="142"/>
      <c r="K60" s="142"/>
      <c r="L60" s="142"/>
      <c r="M60" s="140">
        <v>0.2</v>
      </c>
      <c r="N60" s="142"/>
      <c r="O60" s="142"/>
      <c r="P60" s="140">
        <v>0.2</v>
      </c>
      <c r="Q60" s="142"/>
      <c r="R60" s="142"/>
      <c r="S60" s="140">
        <v>0.2</v>
      </c>
      <c r="T60" s="142"/>
      <c r="U60" s="142"/>
      <c r="V60" s="149">
        <f t="shared" si="55"/>
        <v>1</v>
      </c>
      <c r="W60" s="144"/>
      <c r="X60" s="144"/>
      <c r="Y60" s="144"/>
      <c r="Z60" s="144"/>
      <c r="AA60" s="144"/>
      <c r="AB60" s="144"/>
    </row>
    <row r="61" spans="1:28" s="13" customFormat="1" ht="15" customHeight="1" x14ac:dyDescent="0.25">
      <c r="A61" s="306"/>
      <c r="B61" s="303"/>
      <c r="C61" s="303"/>
      <c r="D61" s="139">
        <f t="shared" ref="D61" si="63">$C60*D60</f>
        <v>0</v>
      </c>
      <c r="E61" s="139">
        <f t="shared" ref="E61:U61" si="64">$C60*E60</f>
        <v>0</v>
      </c>
      <c r="F61" s="139">
        <f t="shared" si="64"/>
        <v>0</v>
      </c>
      <c r="G61" s="139">
        <f t="shared" si="64"/>
        <v>0</v>
      </c>
      <c r="H61" s="139">
        <f t="shared" si="64"/>
        <v>0</v>
      </c>
      <c r="I61" s="139">
        <f t="shared" si="64"/>
        <v>0</v>
      </c>
      <c r="J61" s="139">
        <f t="shared" si="64"/>
        <v>0</v>
      </c>
      <c r="K61" s="139">
        <f t="shared" si="64"/>
        <v>0</v>
      </c>
      <c r="L61" s="139">
        <f t="shared" si="64"/>
        <v>0</v>
      </c>
      <c r="M61" s="139">
        <f t="shared" ref="M61" si="65">$C60*M60</f>
        <v>0</v>
      </c>
      <c r="N61" s="139">
        <f t="shared" si="64"/>
        <v>0</v>
      </c>
      <c r="O61" s="139">
        <f t="shared" si="64"/>
        <v>0</v>
      </c>
      <c r="P61" s="139">
        <f t="shared" si="64"/>
        <v>0</v>
      </c>
      <c r="Q61" s="139">
        <f t="shared" si="64"/>
        <v>0</v>
      </c>
      <c r="R61" s="139">
        <f t="shared" si="64"/>
        <v>0</v>
      </c>
      <c r="S61" s="139">
        <f t="shared" si="64"/>
        <v>0</v>
      </c>
      <c r="T61" s="139">
        <f t="shared" si="64"/>
        <v>0</v>
      </c>
      <c r="U61" s="139">
        <f t="shared" si="64"/>
        <v>0</v>
      </c>
      <c r="V61" s="148">
        <f t="shared" si="55"/>
        <v>0</v>
      </c>
      <c r="W61" s="144"/>
      <c r="X61" s="144"/>
      <c r="Y61" s="144"/>
      <c r="Z61" s="144"/>
      <c r="AA61" s="144"/>
      <c r="AB61" s="144"/>
    </row>
    <row r="62" spans="1:28" s="13" customFormat="1" ht="15" customHeight="1" x14ac:dyDescent="0.25">
      <c r="A62" s="305" t="s">
        <v>787</v>
      </c>
      <c r="B62" s="302" t="str">
        <f>VLOOKUP(A62,Planilha!$1:$1048576,3,FALSE)</f>
        <v>Estrutura em madeira, ferro, alumínio e concreto</v>
      </c>
      <c r="C62" s="302">
        <f>VLOOKUP(A62,Planilha!$1:$1048576,7,FALSE)</f>
        <v>0</v>
      </c>
      <c r="D62" s="143"/>
      <c r="E62" s="141">
        <v>0.2</v>
      </c>
      <c r="F62" s="142"/>
      <c r="G62" s="142"/>
      <c r="H62" s="142"/>
      <c r="I62" s="141">
        <v>0.2</v>
      </c>
      <c r="J62" s="142"/>
      <c r="K62" s="142"/>
      <c r="L62" s="142"/>
      <c r="M62" s="141">
        <v>0.2</v>
      </c>
      <c r="N62" s="142"/>
      <c r="O62" s="142"/>
      <c r="P62" s="141">
        <v>0.2</v>
      </c>
      <c r="Q62" s="142"/>
      <c r="R62" s="142"/>
      <c r="S62" s="141">
        <v>0.2</v>
      </c>
      <c r="T62" s="142"/>
      <c r="U62" s="142"/>
      <c r="V62" s="149">
        <f t="shared" si="55"/>
        <v>1</v>
      </c>
      <c r="W62" s="144"/>
      <c r="X62" s="144"/>
      <c r="Y62" s="144"/>
      <c r="Z62" s="144"/>
      <c r="AA62" s="144"/>
      <c r="AB62" s="144"/>
    </row>
    <row r="63" spans="1:28" s="13" customFormat="1" ht="15" customHeight="1" x14ac:dyDescent="0.25">
      <c r="A63" s="306"/>
      <c r="B63" s="303"/>
      <c r="C63" s="303"/>
      <c r="D63" s="139">
        <f t="shared" ref="D63:E63" si="66">$C62*D62</f>
        <v>0</v>
      </c>
      <c r="E63" s="139">
        <f t="shared" si="66"/>
        <v>0</v>
      </c>
      <c r="F63" s="139">
        <f t="shared" ref="F63:G63" si="67">$C62*F62</f>
        <v>0</v>
      </c>
      <c r="G63" s="139">
        <f t="shared" si="67"/>
        <v>0</v>
      </c>
      <c r="H63" s="139">
        <f t="shared" ref="H63:U63" si="68">$C62*H62</f>
        <v>0</v>
      </c>
      <c r="I63" s="139">
        <f t="shared" si="68"/>
        <v>0</v>
      </c>
      <c r="J63" s="139">
        <f t="shared" si="68"/>
        <v>0</v>
      </c>
      <c r="K63" s="139">
        <f t="shared" si="68"/>
        <v>0</v>
      </c>
      <c r="L63" s="139">
        <f t="shared" si="68"/>
        <v>0</v>
      </c>
      <c r="M63" s="139">
        <f t="shared" ref="M63" si="69">$C62*M62</f>
        <v>0</v>
      </c>
      <c r="N63" s="139">
        <f t="shared" si="68"/>
        <v>0</v>
      </c>
      <c r="O63" s="139">
        <f t="shared" si="68"/>
        <v>0</v>
      </c>
      <c r="P63" s="139">
        <f t="shared" si="68"/>
        <v>0</v>
      </c>
      <c r="Q63" s="139">
        <f t="shared" si="68"/>
        <v>0</v>
      </c>
      <c r="R63" s="139">
        <f t="shared" si="68"/>
        <v>0</v>
      </c>
      <c r="S63" s="139">
        <f t="shared" si="68"/>
        <v>0</v>
      </c>
      <c r="T63" s="139">
        <f t="shared" si="68"/>
        <v>0</v>
      </c>
      <c r="U63" s="139">
        <f t="shared" si="68"/>
        <v>0</v>
      </c>
      <c r="V63" s="148">
        <f t="shared" si="55"/>
        <v>0</v>
      </c>
      <c r="W63" s="144"/>
      <c r="X63" s="144"/>
      <c r="Y63" s="144"/>
      <c r="Z63" s="144"/>
      <c r="AA63" s="144"/>
      <c r="AB63" s="144"/>
    </row>
    <row r="64" spans="1:28" s="13" customFormat="1" ht="15" customHeight="1" x14ac:dyDescent="0.25">
      <c r="A64" s="305" t="s">
        <v>789</v>
      </c>
      <c r="B64" s="302" t="str">
        <f>VLOOKUP(A64,Planilha!$1:$1048576,3,FALSE)</f>
        <v>Telhamento</v>
      </c>
      <c r="C64" s="302">
        <f>VLOOKUP(A64,Planilha!$1:$1048576,7,FALSE)</f>
        <v>0</v>
      </c>
      <c r="D64" s="143"/>
      <c r="E64" s="155"/>
      <c r="F64" s="140">
        <v>0.1</v>
      </c>
      <c r="G64" s="140">
        <v>0.1</v>
      </c>
      <c r="H64" s="142"/>
      <c r="I64" s="139"/>
      <c r="J64" s="140">
        <v>0.1</v>
      </c>
      <c r="K64" s="140">
        <v>0.1</v>
      </c>
      <c r="L64" s="142"/>
      <c r="M64" s="142"/>
      <c r="N64" s="140">
        <v>0.1</v>
      </c>
      <c r="O64" s="140">
        <v>0.1</v>
      </c>
      <c r="P64" s="142"/>
      <c r="Q64" s="140">
        <v>0.1</v>
      </c>
      <c r="R64" s="140">
        <v>0.1</v>
      </c>
      <c r="S64" s="142"/>
      <c r="T64" s="140">
        <v>0.1</v>
      </c>
      <c r="U64" s="140">
        <v>0.1</v>
      </c>
      <c r="V64" s="149">
        <f t="shared" si="55"/>
        <v>0.99999999999999989</v>
      </c>
      <c r="W64" s="144"/>
      <c r="X64" s="144"/>
      <c r="Y64" s="144"/>
      <c r="Z64" s="144"/>
      <c r="AA64" s="144"/>
      <c r="AB64" s="144"/>
    </row>
    <row r="65" spans="1:28" s="13" customFormat="1" ht="15" customHeight="1" x14ac:dyDescent="0.25">
      <c r="A65" s="306"/>
      <c r="B65" s="303"/>
      <c r="C65" s="303"/>
      <c r="D65" s="139">
        <f t="shared" ref="D65" si="70">$C64*D64</f>
        <v>0</v>
      </c>
      <c r="E65" s="155"/>
      <c r="F65" s="139">
        <f t="shared" ref="F65:G65" si="71">$C64*F64</f>
        <v>0</v>
      </c>
      <c r="G65" s="139">
        <f t="shared" si="71"/>
        <v>0</v>
      </c>
      <c r="H65" s="139">
        <f t="shared" ref="H65:U65" si="72">$C64*H64</f>
        <v>0</v>
      </c>
      <c r="I65" s="139"/>
      <c r="J65" s="139">
        <f t="shared" si="72"/>
        <v>0</v>
      </c>
      <c r="K65" s="139">
        <f t="shared" si="72"/>
        <v>0</v>
      </c>
      <c r="L65" s="139">
        <f t="shared" si="72"/>
        <v>0</v>
      </c>
      <c r="M65" s="139">
        <f t="shared" si="72"/>
        <v>0</v>
      </c>
      <c r="N65" s="139">
        <f t="shared" si="72"/>
        <v>0</v>
      </c>
      <c r="O65" s="139">
        <f t="shared" si="72"/>
        <v>0</v>
      </c>
      <c r="P65" s="139">
        <f t="shared" si="72"/>
        <v>0</v>
      </c>
      <c r="Q65" s="139">
        <f t="shared" si="72"/>
        <v>0</v>
      </c>
      <c r="R65" s="139">
        <f t="shared" si="72"/>
        <v>0</v>
      </c>
      <c r="S65" s="139">
        <f t="shared" si="72"/>
        <v>0</v>
      </c>
      <c r="T65" s="139">
        <f t="shared" si="72"/>
        <v>0</v>
      </c>
      <c r="U65" s="139">
        <f t="shared" si="72"/>
        <v>0</v>
      </c>
      <c r="V65" s="148">
        <f t="shared" si="55"/>
        <v>0</v>
      </c>
      <c r="W65" s="144"/>
      <c r="X65" s="144"/>
      <c r="Y65" s="144"/>
      <c r="Z65" s="144"/>
      <c r="AA65" s="144"/>
      <c r="AB65" s="144"/>
    </row>
    <row r="66" spans="1:28" s="13" customFormat="1" ht="15" customHeight="1" x14ac:dyDescent="0.25">
      <c r="A66" s="305" t="s">
        <v>793</v>
      </c>
      <c r="B66" s="302" t="str">
        <f>VLOOKUP(A66,Planilha!$1:$1048576,3,FALSE)</f>
        <v>Revestimentos</v>
      </c>
      <c r="C66" s="302">
        <f>VLOOKUP(A66,Planilha!$1:$1048576,7,FALSE)</f>
        <v>0</v>
      </c>
      <c r="D66" s="143"/>
      <c r="E66" s="139"/>
      <c r="F66" s="141">
        <v>0.1</v>
      </c>
      <c r="G66" s="141">
        <v>0.1</v>
      </c>
      <c r="H66" s="142"/>
      <c r="I66" s="142"/>
      <c r="J66" s="141">
        <v>0.1</v>
      </c>
      <c r="K66" s="141">
        <v>0.1</v>
      </c>
      <c r="L66" s="142"/>
      <c r="M66" s="142"/>
      <c r="N66" s="141">
        <v>0.1</v>
      </c>
      <c r="O66" s="141">
        <v>0.1</v>
      </c>
      <c r="P66" s="142"/>
      <c r="Q66" s="141">
        <v>0.1</v>
      </c>
      <c r="R66" s="141">
        <v>0.1</v>
      </c>
      <c r="S66" s="142"/>
      <c r="T66" s="141">
        <v>0.1</v>
      </c>
      <c r="U66" s="141">
        <v>0.1</v>
      </c>
      <c r="V66" s="149">
        <f t="shared" si="55"/>
        <v>0.99999999999999989</v>
      </c>
      <c r="W66" s="144"/>
      <c r="X66" s="144"/>
      <c r="Y66" s="144"/>
      <c r="Z66" s="144"/>
      <c r="AA66" s="144"/>
      <c r="AB66" s="144"/>
    </row>
    <row r="67" spans="1:28" s="13" customFormat="1" ht="15" customHeight="1" x14ac:dyDescent="0.25">
      <c r="A67" s="306"/>
      <c r="B67" s="303"/>
      <c r="C67" s="303"/>
      <c r="D67" s="139">
        <f t="shared" ref="D67" si="73">$C66*D66</f>
        <v>0</v>
      </c>
      <c r="E67" s="139">
        <f t="shared" ref="E67:G67" si="74">$C66*E66</f>
        <v>0</v>
      </c>
      <c r="F67" s="139">
        <f t="shared" si="74"/>
        <v>0</v>
      </c>
      <c r="G67" s="139">
        <f t="shared" si="74"/>
        <v>0</v>
      </c>
      <c r="H67" s="139">
        <f t="shared" ref="H67:I67" si="75">$C66*H66</f>
        <v>0</v>
      </c>
      <c r="I67" s="139">
        <f t="shared" si="75"/>
        <v>0</v>
      </c>
      <c r="J67" s="139">
        <f t="shared" ref="J67:U67" si="76">$C66*J66</f>
        <v>0</v>
      </c>
      <c r="K67" s="139">
        <f t="shared" si="76"/>
        <v>0</v>
      </c>
      <c r="L67" s="139">
        <f t="shared" si="76"/>
        <v>0</v>
      </c>
      <c r="M67" s="139">
        <f t="shared" si="76"/>
        <v>0</v>
      </c>
      <c r="N67" s="139">
        <f t="shared" si="76"/>
        <v>0</v>
      </c>
      <c r="O67" s="139">
        <f t="shared" si="76"/>
        <v>0</v>
      </c>
      <c r="P67" s="139">
        <f t="shared" si="76"/>
        <v>0</v>
      </c>
      <c r="Q67" s="139">
        <f t="shared" si="76"/>
        <v>0</v>
      </c>
      <c r="R67" s="139">
        <f t="shared" si="76"/>
        <v>0</v>
      </c>
      <c r="S67" s="139">
        <f t="shared" si="76"/>
        <v>0</v>
      </c>
      <c r="T67" s="139">
        <f t="shared" si="76"/>
        <v>0</v>
      </c>
      <c r="U67" s="139">
        <f t="shared" si="76"/>
        <v>0</v>
      </c>
      <c r="V67" s="148">
        <f t="shared" si="55"/>
        <v>0</v>
      </c>
      <c r="W67" s="144"/>
      <c r="X67" s="144"/>
      <c r="Y67" s="144"/>
      <c r="Z67" s="144"/>
      <c r="AA67" s="144"/>
      <c r="AB67" s="144"/>
    </row>
    <row r="68" spans="1:28" s="13" customFormat="1" ht="15" customHeight="1" x14ac:dyDescent="0.25">
      <c r="A68" s="305" t="s">
        <v>804</v>
      </c>
      <c r="B68" s="302" t="str">
        <f>VLOOKUP(A68,Planilha!$1:$1048576,3,FALSE)</f>
        <v>Esquadrias</v>
      </c>
      <c r="C68" s="302">
        <f>VLOOKUP(A68,Planilha!$1:$1048576,7,FALSE)</f>
        <v>0</v>
      </c>
      <c r="D68" s="143"/>
      <c r="E68" s="155"/>
      <c r="F68" s="155"/>
      <c r="G68" s="140">
        <v>0.2</v>
      </c>
      <c r="H68" s="142"/>
      <c r="I68" s="142"/>
      <c r="J68" s="142"/>
      <c r="K68" s="140">
        <v>0.2</v>
      </c>
      <c r="L68" s="142"/>
      <c r="M68" s="142"/>
      <c r="N68" s="142"/>
      <c r="O68" s="140">
        <v>0.2</v>
      </c>
      <c r="P68" s="142"/>
      <c r="Q68" s="142"/>
      <c r="R68" s="140">
        <v>0.2</v>
      </c>
      <c r="S68" s="142"/>
      <c r="T68" s="142"/>
      <c r="U68" s="140">
        <v>0.2</v>
      </c>
      <c r="V68" s="149">
        <f t="shared" si="55"/>
        <v>1</v>
      </c>
      <c r="W68" s="144"/>
      <c r="X68" s="144"/>
      <c r="Y68" s="144"/>
      <c r="Z68" s="144"/>
      <c r="AA68" s="144"/>
      <c r="AB68" s="144"/>
    </row>
    <row r="69" spans="1:28" s="13" customFormat="1" ht="15" customHeight="1" x14ac:dyDescent="0.25">
      <c r="A69" s="306"/>
      <c r="B69" s="303"/>
      <c r="C69" s="303"/>
      <c r="D69" s="139">
        <f t="shared" ref="D69" si="77">$C68*D68</f>
        <v>0</v>
      </c>
      <c r="E69" s="155"/>
      <c r="F69" s="155"/>
      <c r="G69" s="139">
        <f t="shared" ref="G69:I69" si="78">$C68*G68</f>
        <v>0</v>
      </c>
      <c r="H69" s="139">
        <f t="shared" si="78"/>
        <v>0</v>
      </c>
      <c r="I69" s="139">
        <f t="shared" si="78"/>
        <v>0</v>
      </c>
      <c r="J69" s="139">
        <f t="shared" ref="J69:U69" si="79">$C68*J68</f>
        <v>0</v>
      </c>
      <c r="K69" s="139">
        <f t="shared" si="79"/>
        <v>0</v>
      </c>
      <c r="L69" s="139">
        <f t="shared" si="79"/>
        <v>0</v>
      </c>
      <c r="M69" s="139">
        <f t="shared" si="79"/>
        <v>0</v>
      </c>
      <c r="N69" s="139">
        <f t="shared" si="79"/>
        <v>0</v>
      </c>
      <c r="O69" s="139">
        <f t="shared" si="79"/>
        <v>0</v>
      </c>
      <c r="P69" s="139">
        <f t="shared" si="79"/>
        <v>0</v>
      </c>
      <c r="Q69" s="139">
        <f t="shared" si="79"/>
        <v>0</v>
      </c>
      <c r="R69" s="139">
        <f t="shared" si="79"/>
        <v>0</v>
      </c>
      <c r="S69" s="139">
        <f t="shared" si="79"/>
        <v>0</v>
      </c>
      <c r="T69" s="139">
        <f t="shared" si="79"/>
        <v>0</v>
      </c>
      <c r="U69" s="139">
        <f t="shared" si="79"/>
        <v>0</v>
      </c>
      <c r="V69" s="148">
        <f t="shared" si="55"/>
        <v>0</v>
      </c>
      <c r="W69" s="144"/>
      <c r="X69" s="144"/>
      <c r="Y69" s="144"/>
      <c r="Z69" s="144"/>
      <c r="AA69" s="144"/>
      <c r="AB69" s="144"/>
    </row>
    <row r="70" spans="1:28" s="13" customFormat="1" ht="15" customHeight="1" x14ac:dyDescent="0.25">
      <c r="A70" s="305" t="s">
        <v>813</v>
      </c>
      <c r="B70" s="302" t="str">
        <f>VLOOKUP(A70,Planilha!$1:$1048576,3,FALSE)</f>
        <v>Impermeabilização, isolação, proteção e junta</v>
      </c>
      <c r="C70" s="302">
        <f>VLOOKUP(A70,Planilha!$1:$1048576,7,FALSE)</f>
        <v>0</v>
      </c>
      <c r="D70" s="143"/>
      <c r="E70" s="139"/>
      <c r="F70" s="141">
        <v>0.1</v>
      </c>
      <c r="G70" s="141">
        <v>0.1</v>
      </c>
      <c r="H70" s="142"/>
      <c r="I70" s="139"/>
      <c r="J70" s="141">
        <v>0.1</v>
      </c>
      <c r="K70" s="141">
        <v>0.1</v>
      </c>
      <c r="L70" s="142"/>
      <c r="M70" s="142"/>
      <c r="N70" s="141">
        <v>0.1</v>
      </c>
      <c r="O70" s="141">
        <v>0.1</v>
      </c>
      <c r="P70" s="142"/>
      <c r="Q70" s="141">
        <v>0.1</v>
      </c>
      <c r="R70" s="141">
        <v>0.1</v>
      </c>
      <c r="S70" s="142"/>
      <c r="T70" s="141">
        <v>0.1</v>
      </c>
      <c r="U70" s="141">
        <v>0.1</v>
      </c>
      <c r="V70" s="149">
        <f t="shared" si="55"/>
        <v>0.99999999999999989</v>
      </c>
      <c r="W70" s="144"/>
      <c r="X70" s="144"/>
      <c r="Y70" s="144"/>
      <c r="Z70" s="144"/>
      <c r="AA70" s="144"/>
      <c r="AB70" s="144"/>
    </row>
    <row r="71" spans="1:28" s="13" customFormat="1" ht="15" customHeight="1" x14ac:dyDescent="0.25">
      <c r="A71" s="306"/>
      <c r="B71" s="303"/>
      <c r="C71" s="303"/>
      <c r="D71" s="139">
        <f t="shared" ref="D71:I71" si="80">$C70*D70</f>
        <v>0</v>
      </c>
      <c r="E71" s="139">
        <f t="shared" si="80"/>
        <v>0</v>
      </c>
      <c r="F71" s="139">
        <f t="shared" si="80"/>
        <v>0</v>
      </c>
      <c r="G71" s="139">
        <f t="shared" si="80"/>
        <v>0</v>
      </c>
      <c r="H71" s="139">
        <f t="shared" ref="H71:U71" si="81">$C70*H70</f>
        <v>0</v>
      </c>
      <c r="I71" s="139">
        <f t="shared" si="80"/>
        <v>0</v>
      </c>
      <c r="J71" s="139">
        <f t="shared" si="81"/>
        <v>0</v>
      </c>
      <c r="K71" s="139">
        <f t="shared" si="81"/>
        <v>0</v>
      </c>
      <c r="L71" s="139">
        <f t="shared" si="81"/>
        <v>0</v>
      </c>
      <c r="M71" s="139">
        <f t="shared" si="81"/>
        <v>0</v>
      </c>
      <c r="N71" s="139">
        <f t="shared" si="81"/>
        <v>0</v>
      </c>
      <c r="O71" s="139">
        <f t="shared" si="81"/>
        <v>0</v>
      </c>
      <c r="P71" s="139">
        <f t="shared" si="81"/>
        <v>0</v>
      </c>
      <c r="Q71" s="139">
        <f t="shared" si="81"/>
        <v>0</v>
      </c>
      <c r="R71" s="139">
        <f t="shared" si="81"/>
        <v>0</v>
      </c>
      <c r="S71" s="139">
        <f t="shared" si="81"/>
        <v>0</v>
      </c>
      <c r="T71" s="139">
        <f t="shared" si="81"/>
        <v>0</v>
      </c>
      <c r="U71" s="139">
        <f t="shared" si="81"/>
        <v>0</v>
      </c>
      <c r="V71" s="148">
        <f t="shared" si="55"/>
        <v>0</v>
      </c>
      <c r="W71" s="144"/>
      <c r="X71" s="144"/>
      <c r="Y71" s="144"/>
      <c r="Z71" s="144"/>
      <c r="AA71" s="144"/>
      <c r="AB71" s="144"/>
    </row>
    <row r="72" spans="1:28" s="13" customFormat="1" ht="15" customHeight="1" x14ac:dyDescent="0.25">
      <c r="A72" s="305" t="s">
        <v>815</v>
      </c>
      <c r="B72" s="302" t="str">
        <f>VLOOKUP(A72,Planilha!$1:$1048576,3,FALSE)</f>
        <v>Pintura</v>
      </c>
      <c r="C72" s="302">
        <f>VLOOKUP(A72,Planilha!$1:$1048576,7,FALSE)</f>
        <v>0</v>
      </c>
      <c r="D72" s="143"/>
      <c r="E72" s="155"/>
      <c r="F72" s="155"/>
      <c r="G72" s="140">
        <v>0.2</v>
      </c>
      <c r="H72" s="139"/>
      <c r="I72" s="142"/>
      <c r="J72" s="142"/>
      <c r="K72" s="140">
        <v>0.2</v>
      </c>
      <c r="L72" s="142"/>
      <c r="M72" s="142"/>
      <c r="N72" s="142"/>
      <c r="O72" s="140">
        <v>0.2</v>
      </c>
      <c r="P72" s="142"/>
      <c r="Q72" s="142"/>
      <c r="R72" s="140">
        <v>0.2</v>
      </c>
      <c r="S72" s="142"/>
      <c r="T72" s="142"/>
      <c r="U72" s="140">
        <v>0.2</v>
      </c>
      <c r="V72" s="149">
        <f t="shared" si="55"/>
        <v>1</v>
      </c>
      <c r="W72" s="144"/>
      <c r="X72" s="144"/>
      <c r="Y72" s="144"/>
      <c r="Z72" s="144"/>
      <c r="AA72" s="144"/>
      <c r="AB72" s="144"/>
    </row>
    <row r="73" spans="1:28" s="13" customFormat="1" ht="15" customHeight="1" x14ac:dyDescent="0.25">
      <c r="A73" s="306"/>
      <c r="B73" s="303"/>
      <c r="C73" s="303"/>
      <c r="D73" s="139">
        <f t="shared" ref="D73:H73" si="82">$C72*D72</f>
        <v>0</v>
      </c>
      <c r="E73" s="139">
        <f t="shared" si="82"/>
        <v>0</v>
      </c>
      <c r="F73" s="139">
        <f t="shared" si="82"/>
        <v>0</v>
      </c>
      <c r="G73" s="139">
        <f t="shared" si="82"/>
        <v>0</v>
      </c>
      <c r="H73" s="139">
        <f t="shared" si="82"/>
        <v>0</v>
      </c>
      <c r="I73" s="139">
        <f t="shared" ref="I73:J73" si="83">$C72*I72</f>
        <v>0</v>
      </c>
      <c r="J73" s="139">
        <f t="shared" si="83"/>
        <v>0</v>
      </c>
      <c r="K73" s="139">
        <f t="shared" ref="K73:U73" si="84">$C72*K72</f>
        <v>0</v>
      </c>
      <c r="L73" s="139">
        <f t="shared" si="84"/>
        <v>0</v>
      </c>
      <c r="M73" s="139">
        <f t="shared" si="84"/>
        <v>0</v>
      </c>
      <c r="N73" s="139">
        <f t="shared" si="84"/>
        <v>0</v>
      </c>
      <c r="O73" s="139">
        <f t="shared" si="84"/>
        <v>0</v>
      </c>
      <c r="P73" s="139">
        <f t="shared" si="84"/>
        <v>0</v>
      </c>
      <c r="Q73" s="139">
        <f t="shared" si="84"/>
        <v>0</v>
      </c>
      <c r="R73" s="139">
        <f t="shared" si="84"/>
        <v>0</v>
      </c>
      <c r="S73" s="139">
        <f t="shared" si="84"/>
        <v>0</v>
      </c>
      <c r="T73" s="139">
        <f t="shared" si="84"/>
        <v>0</v>
      </c>
      <c r="U73" s="139">
        <f t="shared" si="84"/>
        <v>0</v>
      </c>
      <c r="V73" s="148">
        <f t="shared" si="55"/>
        <v>0</v>
      </c>
      <c r="W73" s="144"/>
      <c r="X73" s="144"/>
      <c r="Y73" s="144"/>
      <c r="Z73" s="144"/>
      <c r="AA73" s="144"/>
      <c r="AB73" s="144"/>
    </row>
    <row r="74" spans="1:28" s="13" customFormat="1" ht="15" customHeight="1" x14ac:dyDescent="0.25">
      <c r="A74" s="305" t="s">
        <v>821</v>
      </c>
      <c r="B74" s="302" t="str">
        <f>VLOOKUP(A74,Planilha!$1:$1048576,3,FALSE)</f>
        <v>Elétrica, Telefonia, Rede e SPDA</v>
      </c>
      <c r="C74" s="302">
        <f>VLOOKUP(A74,Planilha!$1:$1048576,7,FALSE)</f>
        <v>0</v>
      </c>
      <c r="D74" s="143"/>
      <c r="E74" s="139"/>
      <c r="F74" s="141">
        <v>0.1</v>
      </c>
      <c r="G74" s="141">
        <v>0.1</v>
      </c>
      <c r="H74" s="139"/>
      <c r="I74" s="142"/>
      <c r="J74" s="141">
        <v>0.1</v>
      </c>
      <c r="K74" s="141">
        <v>0.1</v>
      </c>
      <c r="L74" s="142"/>
      <c r="M74" s="142"/>
      <c r="N74" s="141">
        <v>0.1</v>
      </c>
      <c r="O74" s="141">
        <v>0.1</v>
      </c>
      <c r="P74" s="142"/>
      <c r="Q74" s="141">
        <v>0.1</v>
      </c>
      <c r="R74" s="141">
        <v>0.1</v>
      </c>
      <c r="S74" s="142"/>
      <c r="T74" s="141">
        <v>0.1</v>
      </c>
      <c r="U74" s="141">
        <v>0.1</v>
      </c>
      <c r="V74" s="149">
        <f t="shared" si="55"/>
        <v>0.99999999999999989</v>
      </c>
      <c r="W74" s="144"/>
      <c r="X74" s="144"/>
      <c r="Y74" s="144"/>
      <c r="Z74" s="144"/>
      <c r="AA74" s="144"/>
      <c r="AB74" s="144"/>
    </row>
    <row r="75" spans="1:28" s="13" customFormat="1" ht="15" customHeight="1" x14ac:dyDescent="0.25">
      <c r="A75" s="306"/>
      <c r="B75" s="303"/>
      <c r="C75" s="303"/>
      <c r="D75" s="139">
        <f t="shared" ref="D75:H75" si="85">$C74*D74</f>
        <v>0</v>
      </c>
      <c r="E75" s="139">
        <f t="shared" si="85"/>
        <v>0</v>
      </c>
      <c r="F75" s="139">
        <f t="shared" si="85"/>
        <v>0</v>
      </c>
      <c r="G75" s="139">
        <f t="shared" si="85"/>
        <v>0</v>
      </c>
      <c r="H75" s="139">
        <f t="shared" si="85"/>
        <v>0</v>
      </c>
      <c r="I75" s="139">
        <f t="shared" ref="I75:J75" si="86">$C74*I74</f>
        <v>0</v>
      </c>
      <c r="J75" s="139">
        <f t="shared" si="86"/>
        <v>0</v>
      </c>
      <c r="K75" s="139">
        <f t="shared" ref="K75:U75" si="87">$C74*K74</f>
        <v>0</v>
      </c>
      <c r="L75" s="139">
        <f t="shared" si="87"/>
        <v>0</v>
      </c>
      <c r="M75" s="139">
        <f t="shared" si="87"/>
        <v>0</v>
      </c>
      <c r="N75" s="139">
        <f t="shared" si="87"/>
        <v>0</v>
      </c>
      <c r="O75" s="139">
        <f t="shared" si="87"/>
        <v>0</v>
      </c>
      <c r="P75" s="139">
        <f t="shared" si="87"/>
        <v>0</v>
      </c>
      <c r="Q75" s="139">
        <f t="shared" si="87"/>
        <v>0</v>
      </c>
      <c r="R75" s="139">
        <f t="shared" si="87"/>
        <v>0</v>
      </c>
      <c r="S75" s="139">
        <f t="shared" si="87"/>
        <v>0</v>
      </c>
      <c r="T75" s="139">
        <f t="shared" si="87"/>
        <v>0</v>
      </c>
      <c r="U75" s="139">
        <f t="shared" si="87"/>
        <v>0</v>
      </c>
      <c r="V75" s="148">
        <f t="shared" si="55"/>
        <v>0</v>
      </c>
      <c r="W75" s="144"/>
      <c r="X75" s="144"/>
      <c r="Y75" s="144"/>
      <c r="Z75" s="144"/>
      <c r="AA75" s="144"/>
      <c r="AB75" s="144"/>
    </row>
    <row r="76" spans="1:28" s="13" customFormat="1" ht="15" customHeight="1" x14ac:dyDescent="0.25">
      <c r="A76" s="305" t="s">
        <v>865</v>
      </c>
      <c r="B76" s="302" t="str">
        <f>VLOOKUP(A76,Planilha!$1:$1048576,3,FALSE)</f>
        <v>Hidáulica</v>
      </c>
      <c r="C76" s="302">
        <f>VLOOKUP(A76,Planilha!$1:$1048576,7,FALSE)</f>
        <v>0</v>
      </c>
      <c r="D76" s="143"/>
      <c r="E76" s="155"/>
      <c r="F76" s="140">
        <v>0.1</v>
      </c>
      <c r="G76" s="140">
        <v>0.1</v>
      </c>
      <c r="H76" s="155"/>
      <c r="I76" s="142"/>
      <c r="J76" s="140">
        <v>0.1</v>
      </c>
      <c r="K76" s="140">
        <v>0.1</v>
      </c>
      <c r="L76" s="142"/>
      <c r="M76" s="142"/>
      <c r="N76" s="140">
        <v>0.1</v>
      </c>
      <c r="O76" s="140">
        <v>0.1</v>
      </c>
      <c r="P76" s="142"/>
      <c r="Q76" s="140">
        <v>0.1</v>
      </c>
      <c r="R76" s="140">
        <v>0.1</v>
      </c>
      <c r="S76" s="142"/>
      <c r="T76" s="140">
        <v>0.1</v>
      </c>
      <c r="U76" s="140">
        <v>0.1</v>
      </c>
      <c r="V76" s="149">
        <f t="shared" si="55"/>
        <v>0.99999999999999989</v>
      </c>
      <c r="W76" s="144"/>
      <c r="X76" s="144"/>
      <c r="Y76" s="144"/>
      <c r="Z76" s="144"/>
      <c r="AA76" s="144"/>
      <c r="AB76" s="144"/>
    </row>
    <row r="77" spans="1:28" s="13" customFormat="1" ht="15" customHeight="1" x14ac:dyDescent="0.25">
      <c r="A77" s="306"/>
      <c r="B77" s="303"/>
      <c r="C77" s="303"/>
      <c r="D77" s="139">
        <f t="shared" ref="D77:H77" si="88">$C76*D76</f>
        <v>0</v>
      </c>
      <c r="E77" s="139">
        <f t="shared" si="88"/>
        <v>0</v>
      </c>
      <c r="F77" s="139">
        <f t="shared" si="88"/>
        <v>0</v>
      </c>
      <c r="G77" s="139">
        <f t="shared" si="88"/>
        <v>0</v>
      </c>
      <c r="H77" s="139">
        <f t="shared" si="88"/>
        <v>0</v>
      </c>
      <c r="I77" s="139">
        <f t="shared" ref="I77:J77" si="89">$C76*I76</f>
        <v>0</v>
      </c>
      <c r="J77" s="139">
        <f t="shared" si="89"/>
        <v>0</v>
      </c>
      <c r="K77" s="139">
        <f t="shared" ref="K77:U77" si="90">$C76*K76</f>
        <v>0</v>
      </c>
      <c r="L77" s="139">
        <f t="shared" si="90"/>
        <v>0</v>
      </c>
      <c r="M77" s="139">
        <f t="shared" si="90"/>
        <v>0</v>
      </c>
      <c r="N77" s="139">
        <f t="shared" si="90"/>
        <v>0</v>
      </c>
      <c r="O77" s="139">
        <f t="shared" si="90"/>
        <v>0</v>
      </c>
      <c r="P77" s="139">
        <f t="shared" si="90"/>
        <v>0</v>
      </c>
      <c r="Q77" s="139">
        <f t="shared" si="90"/>
        <v>0</v>
      </c>
      <c r="R77" s="139">
        <f t="shared" si="90"/>
        <v>0</v>
      </c>
      <c r="S77" s="139">
        <f t="shared" si="90"/>
        <v>0</v>
      </c>
      <c r="T77" s="139">
        <f t="shared" si="90"/>
        <v>0</v>
      </c>
      <c r="U77" s="139">
        <f t="shared" si="90"/>
        <v>0</v>
      </c>
      <c r="V77" s="148">
        <f t="shared" si="55"/>
        <v>0</v>
      </c>
      <c r="W77" s="144"/>
      <c r="X77" s="144"/>
      <c r="Y77" s="144"/>
      <c r="Z77" s="144"/>
      <c r="AA77" s="144"/>
      <c r="AB77" s="144"/>
    </row>
    <row r="78" spans="1:28" s="13" customFormat="1" ht="15" customHeight="1" x14ac:dyDescent="0.25">
      <c r="A78" s="305" t="s">
        <v>881</v>
      </c>
      <c r="B78" s="302" t="str">
        <f>VLOOKUP(A78,Planilha!$1:$1048576,3,FALSE)</f>
        <v>Deteceção, combate e prevenção a incêndio</v>
      </c>
      <c r="C78" s="302">
        <f>VLOOKUP(A78,Planilha!$1:$1048576,7,FALSE)</f>
        <v>0</v>
      </c>
      <c r="D78" s="143"/>
      <c r="E78" s="139"/>
      <c r="F78" s="139"/>
      <c r="G78" s="141">
        <v>0.2</v>
      </c>
      <c r="H78" s="139"/>
      <c r="I78" s="142"/>
      <c r="J78" s="142"/>
      <c r="K78" s="141">
        <v>0.2</v>
      </c>
      <c r="L78" s="142"/>
      <c r="M78" s="142"/>
      <c r="N78" s="142"/>
      <c r="O78" s="141">
        <v>0.2</v>
      </c>
      <c r="P78" s="142"/>
      <c r="Q78" s="142"/>
      <c r="R78" s="141">
        <v>0.2</v>
      </c>
      <c r="S78" s="142"/>
      <c r="T78" s="142"/>
      <c r="U78" s="141">
        <v>0.2</v>
      </c>
      <c r="V78" s="149">
        <f t="shared" si="55"/>
        <v>1</v>
      </c>
      <c r="W78" s="144"/>
      <c r="X78" s="144"/>
      <c r="Y78" s="144"/>
      <c r="Z78" s="144"/>
      <c r="AA78" s="144"/>
      <c r="AB78" s="144"/>
    </row>
    <row r="79" spans="1:28" s="13" customFormat="1" ht="15" customHeight="1" x14ac:dyDescent="0.25">
      <c r="A79" s="306"/>
      <c r="B79" s="303"/>
      <c r="C79" s="303"/>
      <c r="D79" s="139">
        <f t="shared" ref="D79:H79" si="91">$C78*D78</f>
        <v>0</v>
      </c>
      <c r="E79" s="139">
        <f t="shared" si="91"/>
        <v>0</v>
      </c>
      <c r="F79" s="139">
        <f t="shared" si="91"/>
        <v>0</v>
      </c>
      <c r="G79" s="139">
        <f t="shared" si="91"/>
        <v>0</v>
      </c>
      <c r="H79" s="139">
        <f t="shared" si="91"/>
        <v>0</v>
      </c>
      <c r="I79" s="139">
        <f t="shared" ref="I79:J79" si="92">$C78*I78</f>
        <v>0</v>
      </c>
      <c r="J79" s="139">
        <f t="shared" si="92"/>
        <v>0</v>
      </c>
      <c r="K79" s="139">
        <f t="shared" ref="K79:U79" si="93">$C78*K78</f>
        <v>0</v>
      </c>
      <c r="L79" s="139">
        <f t="shared" si="93"/>
        <v>0</v>
      </c>
      <c r="M79" s="139">
        <f t="shared" si="93"/>
        <v>0</v>
      </c>
      <c r="N79" s="139">
        <f t="shared" si="93"/>
        <v>0</v>
      </c>
      <c r="O79" s="139">
        <f t="shared" si="93"/>
        <v>0</v>
      </c>
      <c r="P79" s="139">
        <f t="shared" si="93"/>
        <v>0</v>
      </c>
      <c r="Q79" s="139">
        <f t="shared" si="93"/>
        <v>0</v>
      </c>
      <c r="R79" s="139">
        <f t="shared" si="93"/>
        <v>0</v>
      </c>
      <c r="S79" s="139">
        <f t="shared" si="93"/>
        <v>0</v>
      </c>
      <c r="T79" s="139">
        <f t="shared" si="93"/>
        <v>0</v>
      </c>
      <c r="U79" s="139">
        <f t="shared" si="93"/>
        <v>0</v>
      </c>
      <c r="V79" s="148">
        <f t="shared" si="55"/>
        <v>0</v>
      </c>
      <c r="W79" s="144"/>
      <c r="X79" s="144"/>
      <c r="Y79" s="144"/>
      <c r="Z79" s="144"/>
      <c r="AA79" s="144"/>
      <c r="AB79" s="144"/>
    </row>
    <row r="80" spans="1:28" s="13" customFormat="1" ht="15" customHeight="1" x14ac:dyDescent="0.25">
      <c r="A80" s="305" t="s">
        <v>886</v>
      </c>
      <c r="B80" s="302" t="str">
        <f>VLOOKUP(A80,Planilha!$1:$1048576,3,FALSE)</f>
        <v>Limpeza</v>
      </c>
      <c r="C80" s="302">
        <f>VLOOKUP(A80,Planilha!$1:$1048576,7,FALSE)</f>
        <v>0</v>
      </c>
      <c r="D80" s="143"/>
      <c r="E80" s="155"/>
      <c r="F80" s="155"/>
      <c r="G80" s="155"/>
      <c r="H80" s="140">
        <v>0.2</v>
      </c>
      <c r="I80" s="155"/>
      <c r="J80" s="155"/>
      <c r="K80" s="142"/>
      <c r="L80" s="140">
        <v>0.2</v>
      </c>
      <c r="M80" s="142"/>
      <c r="N80" s="142"/>
      <c r="O80" s="142"/>
      <c r="P80" s="140">
        <v>0.2</v>
      </c>
      <c r="Q80" s="142"/>
      <c r="R80" s="142"/>
      <c r="S80" s="140">
        <v>0.2</v>
      </c>
      <c r="T80" s="142"/>
      <c r="U80" s="140">
        <v>0.2</v>
      </c>
      <c r="V80" s="149">
        <f t="shared" si="55"/>
        <v>1</v>
      </c>
      <c r="W80" s="144"/>
      <c r="X80" s="144"/>
      <c r="Y80" s="144"/>
      <c r="Z80" s="144"/>
      <c r="AA80" s="144"/>
      <c r="AB80" s="144"/>
    </row>
    <row r="81" spans="1:28" s="13" customFormat="1" ht="15" customHeight="1" thickBot="1" x14ac:dyDescent="0.3">
      <c r="A81" s="306"/>
      <c r="B81" s="303"/>
      <c r="C81" s="303"/>
      <c r="D81" s="139">
        <f t="shared" ref="D81:J81" si="94">$C80*D80</f>
        <v>0</v>
      </c>
      <c r="E81" s="139">
        <f t="shared" si="94"/>
        <v>0</v>
      </c>
      <c r="F81" s="139">
        <f t="shared" si="94"/>
        <v>0</v>
      </c>
      <c r="G81" s="139">
        <f t="shared" si="94"/>
        <v>0</v>
      </c>
      <c r="H81" s="139">
        <f t="shared" si="94"/>
        <v>0</v>
      </c>
      <c r="I81" s="139">
        <f t="shared" si="94"/>
        <v>0</v>
      </c>
      <c r="J81" s="139">
        <f t="shared" si="94"/>
        <v>0</v>
      </c>
      <c r="K81" s="139">
        <f>$C80*K80</f>
        <v>0</v>
      </c>
      <c r="L81" s="139">
        <f t="shared" ref="L81:U81" si="95">$C80*L80</f>
        <v>0</v>
      </c>
      <c r="M81" s="139">
        <f t="shared" si="95"/>
        <v>0</v>
      </c>
      <c r="N81" s="139">
        <f t="shared" si="95"/>
        <v>0</v>
      </c>
      <c r="O81" s="139">
        <f t="shared" si="95"/>
        <v>0</v>
      </c>
      <c r="P81" s="139">
        <f t="shared" si="95"/>
        <v>0</v>
      </c>
      <c r="Q81" s="139">
        <f t="shared" si="95"/>
        <v>0</v>
      </c>
      <c r="R81" s="139">
        <f t="shared" si="95"/>
        <v>0</v>
      </c>
      <c r="S81" s="139">
        <f t="shared" si="95"/>
        <v>0</v>
      </c>
      <c r="T81" s="139">
        <f t="shared" si="95"/>
        <v>0</v>
      </c>
      <c r="U81" s="139">
        <f t="shared" si="95"/>
        <v>0</v>
      </c>
      <c r="V81" s="148">
        <f t="shared" si="55"/>
        <v>0</v>
      </c>
      <c r="W81" s="144"/>
      <c r="X81" s="144"/>
      <c r="Y81" s="144"/>
      <c r="Z81" s="144"/>
      <c r="AA81" s="144"/>
      <c r="AB81" s="144"/>
    </row>
    <row r="82" spans="1:28" ht="15.75" thickBot="1" x14ac:dyDescent="0.3">
      <c r="A82" s="323" t="s">
        <v>467</v>
      </c>
      <c r="B82" s="324"/>
      <c r="C82" s="133">
        <f>SUM(C8:C81)</f>
        <v>0</v>
      </c>
      <c r="D82" s="215">
        <f>D27+D11+D15+D17+D19+D21+D23+D25+D27+D29+D31+D33+D35+D37+D39+D43+D45+D49+D51+D55+D57+D59+D61+D63+D65+D67+D69+D71+D73+D75+D77+D79+D81+D41</f>
        <v>0</v>
      </c>
      <c r="E82" s="215">
        <f>E11+E15+E17+E19+E21+E23+E25+E27+E29+E31+E33+E35+E37+E39+E41+E43+E45+E49+E51+E55+E57+E59+E61+E63+E65+E67+E69+E71+E73+E75+E77+E79+E81</f>
        <v>0</v>
      </c>
      <c r="F82" s="215">
        <f t="shared" ref="F82:J82" si="96">F11+F15+F17+F19+F21+F23+F25+F27+F29+F31+F33+F35+F37+F39+F41+F43+F45+F49+F51+F55+F57+F59+F61+F63+F65+F67+F69+F71+F73+F75+F77+F79+F81</f>
        <v>0</v>
      </c>
      <c r="G82" s="215">
        <f t="shared" si="96"/>
        <v>0</v>
      </c>
      <c r="H82" s="215">
        <f t="shared" si="96"/>
        <v>0</v>
      </c>
      <c r="I82" s="215">
        <f t="shared" si="96"/>
        <v>0</v>
      </c>
      <c r="J82" s="215">
        <f t="shared" si="96"/>
        <v>0</v>
      </c>
      <c r="K82" s="215">
        <f>K11+K15+K17+K19+K21+K23+K25+K27+K29+K31+K33+K35+K37+K39+K41+K43+K45+K49+K51+K55+K57+K59+K61+K63+K65+K67+K69+K71+K73+K75+K77+K79+K81</f>
        <v>0</v>
      </c>
      <c r="L82" s="215">
        <f t="shared" ref="L82:U82" si="97">L11+L15+L17+L19+L21+L23+L25+L27+L29+L31+L33+L35+L37+L39+L41+L43+L45+L49+L51+L55+L57+L59+L61+L63+L65+L67+L69+L71+L73+L75+L77+L79+L81</f>
        <v>0</v>
      </c>
      <c r="M82" s="215">
        <f t="shared" si="97"/>
        <v>0</v>
      </c>
      <c r="N82" s="215">
        <f t="shared" si="97"/>
        <v>0</v>
      </c>
      <c r="O82" s="215">
        <f t="shared" si="97"/>
        <v>0</v>
      </c>
      <c r="P82" s="215">
        <f t="shared" si="97"/>
        <v>0</v>
      </c>
      <c r="Q82" s="215">
        <f t="shared" si="97"/>
        <v>0</v>
      </c>
      <c r="R82" s="215">
        <f t="shared" si="97"/>
        <v>0</v>
      </c>
      <c r="S82" s="215">
        <f t="shared" si="97"/>
        <v>0</v>
      </c>
      <c r="T82" s="215">
        <f t="shared" si="97"/>
        <v>0</v>
      </c>
      <c r="U82" s="215">
        <f t="shared" si="97"/>
        <v>0</v>
      </c>
      <c r="V82" s="150">
        <f>SUM(V11+V15+V17+V19+V21+V23+V25+V27+V29+V31+V33+V35+V37+V39+V43+V45+V49+V51+V55+V57+V59+V61+V63+V65+V67+V69+V71+V73+V75+V77+V79+V81+V41)</f>
        <v>0</v>
      </c>
      <c r="W82" s="144"/>
      <c r="X82" s="144"/>
      <c r="Y82" s="144"/>
      <c r="Z82" s="144"/>
      <c r="AA82" s="144"/>
      <c r="AB82" s="144"/>
    </row>
    <row r="83" spans="1:28" ht="15.75" thickBot="1" x14ac:dyDescent="0.3">
      <c r="A83" s="325" t="str">
        <f>RESUMO!B56</f>
        <v>BDI obra - 0%</v>
      </c>
      <c r="B83" s="326"/>
      <c r="C83" s="134">
        <f>C82*Planilha!F400</f>
        <v>0</v>
      </c>
      <c r="D83" s="135">
        <f>D82*Planilha!$F$400</f>
        <v>0</v>
      </c>
      <c r="E83" s="135">
        <f>E82*Planilha!$F$400</f>
        <v>0</v>
      </c>
      <c r="F83" s="135">
        <f>F82*Planilha!$F$400</f>
        <v>0</v>
      </c>
      <c r="G83" s="135">
        <f>G82*Planilha!$F$400</f>
        <v>0</v>
      </c>
      <c r="H83" s="135">
        <f>H82*Planilha!$F$400</f>
        <v>0</v>
      </c>
      <c r="I83" s="135">
        <f>I82*Planilha!$F$400</f>
        <v>0</v>
      </c>
      <c r="J83" s="135">
        <f>J82*Planilha!$F$400</f>
        <v>0</v>
      </c>
      <c r="K83" s="135">
        <f>K82*Planilha!$F$400</f>
        <v>0</v>
      </c>
      <c r="L83" s="135">
        <f>L82*Planilha!$F$400</f>
        <v>0</v>
      </c>
      <c r="M83" s="135">
        <f>M82*Planilha!$F$400</f>
        <v>0</v>
      </c>
      <c r="N83" s="135">
        <f>N82*Planilha!$F$400</f>
        <v>0</v>
      </c>
      <c r="O83" s="135">
        <f>O82*Planilha!$F$400</f>
        <v>0</v>
      </c>
      <c r="P83" s="135">
        <f>P82*Planilha!$F$400</f>
        <v>0</v>
      </c>
      <c r="Q83" s="135">
        <f>Q82*Planilha!$F$400</f>
        <v>0</v>
      </c>
      <c r="R83" s="135">
        <f>R82*Planilha!$F$400</f>
        <v>0</v>
      </c>
      <c r="S83" s="135">
        <f>S82*Planilha!$F$400</f>
        <v>0</v>
      </c>
      <c r="T83" s="135">
        <f>T82*Planilha!$F$400</f>
        <v>0</v>
      </c>
      <c r="U83" s="135">
        <f>U82*Planilha!$F$400</f>
        <v>0</v>
      </c>
      <c r="V83" s="151">
        <f>SUM(D83:U83)</f>
        <v>0</v>
      </c>
      <c r="W83" s="144"/>
      <c r="X83" s="144"/>
      <c r="Y83" s="144"/>
      <c r="Z83" s="144"/>
      <c r="AA83" s="144"/>
      <c r="AB83" s="144"/>
    </row>
    <row r="84" spans="1:28" ht="15.75" thickBot="1" x14ac:dyDescent="0.3">
      <c r="A84" s="321" t="s">
        <v>473</v>
      </c>
      <c r="B84" s="322"/>
      <c r="C84" s="136">
        <f>C82+C83</f>
        <v>0</v>
      </c>
      <c r="D84" s="137">
        <f>SUM(D82:D83)</f>
        <v>0</v>
      </c>
      <c r="E84" s="137">
        <f t="shared" ref="E84:J84" si="98">SUM(E82:E83)</f>
        <v>0</v>
      </c>
      <c r="F84" s="137">
        <f t="shared" si="98"/>
        <v>0</v>
      </c>
      <c r="G84" s="137">
        <f t="shared" si="98"/>
        <v>0</v>
      </c>
      <c r="H84" s="137">
        <f t="shared" si="98"/>
        <v>0</v>
      </c>
      <c r="I84" s="137">
        <f t="shared" si="98"/>
        <v>0</v>
      </c>
      <c r="J84" s="137">
        <f t="shared" si="98"/>
        <v>0</v>
      </c>
      <c r="K84" s="137">
        <f>SUM(K82:K83)</f>
        <v>0</v>
      </c>
      <c r="L84" s="137">
        <f t="shared" ref="L84:U84" si="99">SUM(L82:L83)</f>
        <v>0</v>
      </c>
      <c r="M84" s="137">
        <f t="shared" si="99"/>
        <v>0</v>
      </c>
      <c r="N84" s="137">
        <f t="shared" si="99"/>
        <v>0</v>
      </c>
      <c r="O84" s="137">
        <f t="shared" si="99"/>
        <v>0</v>
      </c>
      <c r="P84" s="137">
        <f t="shared" si="99"/>
        <v>0</v>
      </c>
      <c r="Q84" s="137">
        <f t="shared" si="99"/>
        <v>0</v>
      </c>
      <c r="R84" s="137">
        <f t="shared" si="99"/>
        <v>0</v>
      </c>
      <c r="S84" s="137">
        <f t="shared" si="99"/>
        <v>0</v>
      </c>
      <c r="T84" s="137">
        <f t="shared" si="99"/>
        <v>0</v>
      </c>
      <c r="U84" s="137">
        <f t="shared" si="99"/>
        <v>0</v>
      </c>
      <c r="V84" s="152">
        <f>SUM(V82+V83)</f>
        <v>0</v>
      </c>
      <c r="W84" s="144"/>
      <c r="X84" s="144"/>
      <c r="Y84" s="144"/>
      <c r="Z84" s="144"/>
      <c r="AA84" s="144"/>
      <c r="AB84" s="144"/>
    </row>
    <row r="85" spans="1:28" ht="15.75" thickBot="1" x14ac:dyDescent="0.3">
      <c r="A85" s="321" t="s">
        <v>469</v>
      </c>
      <c r="B85" s="322"/>
      <c r="C85" s="136"/>
      <c r="D85" s="137">
        <f>D84</f>
        <v>0</v>
      </c>
      <c r="E85" s="137">
        <f>E84+D85</f>
        <v>0</v>
      </c>
      <c r="F85" s="137">
        <f t="shared" ref="F85:I85" si="100">F84+E85</f>
        <v>0</v>
      </c>
      <c r="G85" s="137">
        <f t="shared" si="100"/>
        <v>0</v>
      </c>
      <c r="H85" s="137">
        <f t="shared" si="100"/>
        <v>0</v>
      </c>
      <c r="I85" s="137">
        <f t="shared" si="100"/>
        <v>0</v>
      </c>
      <c r="J85" s="137">
        <f>J84+I85</f>
        <v>0</v>
      </c>
      <c r="K85" s="137">
        <f>K84+J85</f>
        <v>0</v>
      </c>
      <c r="L85" s="137">
        <f t="shared" ref="L85:T85" si="101">L84+K85</f>
        <v>0</v>
      </c>
      <c r="M85" s="137">
        <f t="shared" si="101"/>
        <v>0</v>
      </c>
      <c r="N85" s="137">
        <f t="shared" si="101"/>
        <v>0</v>
      </c>
      <c r="O85" s="137">
        <f t="shared" si="101"/>
        <v>0</v>
      </c>
      <c r="P85" s="137">
        <f t="shared" si="101"/>
        <v>0</v>
      </c>
      <c r="Q85" s="137">
        <f t="shared" si="101"/>
        <v>0</v>
      </c>
      <c r="R85" s="137">
        <f t="shared" si="101"/>
        <v>0</v>
      </c>
      <c r="S85" s="137">
        <f t="shared" si="101"/>
        <v>0</v>
      </c>
      <c r="T85" s="137">
        <f t="shared" si="101"/>
        <v>0</v>
      </c>
      <c r="U85" s="137">
        <f>U84+T85</f>
        <v>0</v>
      </c>
      <c r="V85" s="152"/>
      <c r="W85" s="153"/>
      <c r="X85" s="144"/>
      <c r="Y85" s="144"/>
      <c r="Z85" s="144"/>
      <c r="AA85" s="144"/>
      <c r="AB85" s="144"/>
    </row>
    <row r="87" spans="1:28" x14ac:dyDescent="0.25">
      <c r="D87" s="108"/>
      <c r="E87" s="108"/>
      <c r="F87" s="108"/>
      <c r="G87" s="108"/>
      <c r="H87" s="108"/>
      <c r="I87" s="153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</row>
    <row r="88" spans="1:28" x14ac:dyDescent="0.25"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</row>
  </sheetData>
  <mergeCells count="122">
    <mergeCell ref="C80:C81"/>
    <mergeCell ref="A74:A75"/>
    <mergeCell ref="B74:B75"/>
    <mergeCell ref="C74:C75"/>
    <mergeCell ref="A78:A79"/>
    <mergeCell ref="B78:B79"/>
    <mergeCell ref="C78:C79"/>
    <mergeCell ref="D46:V47"/>
    <mergeCell ref="V8:V9"/>
    <mergeCell ref="A42:A43"/>
    <mergeCell ref="B42:B43"/>
    <mergeCell ref="C42:C43"/>
    <mergeCell ref="A36:A37"/>
    <mergeCell ref="B36:B37"/>
    <mergeCell ref="C36:C37"/>
    <mergeCell ref="A38:A39"/>
    <mergeCell ref="B38:B39"/>
    <mergeCell ref="B34:B35"/>
    <mergeCell ref="C34:C35"/>
    <mergeCell ref="A28:A29"/>
    <mergeCell ref="B28:B29"/>
    <mergeCell ref="C28:C29"/>
    <mergeCell ref="A30:A31"/>
    <mergeCell ref="D8:U9"/>
    <mergeCell ref="D12:U13"/>
    <mergeCell ref="A76:A77"/>
    <mergeCell ref="B76:B77"/>
    <mergeCell ref="C76:C77"/>
    <mergeCell ref="A85:B85"/>
    <mergeCell ref="A84:B84"/>
    <mergeCell ref="A82:B82"/>
    <mergeCell ref="A83:B83"/>
    <mergeCell ref="A58:A59"/>
    <mergeCell ref="B58:B59"/>
    <mergeCell ref="C58:C59"/>
    <mergeCell ref="C64:C65"/>
    <mergeCell ref="A66:A67"/>
    <mergeCell ref="B66:B67"/>
    <mergeCell ref="C66:C67"/>
    <mergeCell ref="A60:A61"/>
    <mergeCell ref="B60:B61"/>
    <mergeCell ref="C60:C61"/>
    <mergeCell ref="A62:A63"/>
    <mergeCell ref="B62:B63"/>
    <mergeCell ref="C62:C63"/>
    <mergeCell ref="A68:A69"/>
    <mergeCell ref="B68:B69"/>
    <mergeCell ref="C68:C69"/>
    <mergeCell ref="A70:A71"/>
    <mergeCell ref="B70:B71"/>
    <mergeCell ref="A80:A81"/>
    <mergeCell ref="B80:B81"/>
    <mergeCell ref="C70:C71"/>
    <mergeCell ref="A64:A65"/>
    <mergeCell ref="A72:A73"/>
    <mergeCell ref="B72:B73"/>
    <mergeCell ref="C72:C73"/>
    <mergeCell ref="A44:A45"/>
    <mergeCell ref="B44:B45"/>
    <mergeCell ref="C44:C45"/>
    <mergeCell ref="A46:A47"/>
    <mergeCell ref="B46:B47"/>
    <mergeCell ref="C46:C47"/>
    <mergeCell ref="A48:A49"/>
    <mergeCell ref="B54:B55"/>
    <mergeCell ref="A52:A53"/>
    <mergeCell ref="B52:B53"/>
    <mergeCell ref="C52:C53"/>
    <mergeCell ref="A54:A55"/>
    <mergeCell ref="B64:B65"/>
    <mergeCell ref="C54:C55"/>
    <mergeCell ref="A56:A57"/>
    <mergeCell ref="B56:B57"/>
    <mergeCell ref="C56:C57"/>
    <mergeCell ref="V12:V13"/>
    <mergeCell ref="D52:V53"/>
    <mergeCell ref="A8:A9"/>
    <mergeCell ref="B8:B9"/>
    <mergeCell ref="C8:C9"/>
    <mergeCell ref="A10:A11"/>
    <mergeCell ref="B10:B11"/>
    <mergeCell ref="C10:C11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C14:C15"/>
    <mergeCell ref="B30:B31"/>
    <mergeCell ref="C30:C31"/>
    <mergeCell ref="A24:A25"/>
    <mergeCell ref="B24:B25"/>
    <mergeCell ref="C24:C25"/>
    <mergeCell ref="A40:A41"/>
    <mergeCell ref="B40:B41"/>
    <mergeCell ref="C40:C41"/>
    <mergeCell ref="B3:C3"/>
    <mergeCell ref="B48:B49"/>
    <mergeCell ref="C48:C49"/>
    <mergeCell ref="A50:A51"/>
    <mergeCell ref="B50:B51"/>
    <mergeCell ref="C50:C51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4:A15"/>
    <mergeCell ref="B14:B15"/>
    <mergeCell ref="C38:C39"/>
    <mergeCell ref="A32:A33"/>
    <mergeCell ref="B32:B33"/>
    <mergeCell ref="C32:C33"/>
    <mergeCell ref="A34:A35"/>
  </mergeCells>
  <printOptions horizontalCentered="1"/>
  <pageMargins left="0.23622047244094491" right="0.23622047244094491" top="1.299212598425197" bottom="0.74803149606299213" header="0.31496062992125984" footer="0.31496062992125984"/>
  <pageSetup paperSize="9" scale="50" orientation="landscape" horizontalDpi="1200" verticalDpi="1200" r:id="rId1"/>
  <headerFooter>
    <oddFooter>&amp;R&amp;P de &amp;N</oddFooter>
  </headerFooter>
  <rowBreaks count="1" manualBreakCount="1">
    <brk id="4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115" zoomScaleNormal="100" zoomScaleSheetLayoutView="115" workbookViewId="0">
      <selection activeCell="B46" sqref="B46"/>
    </sheetView>
  </sheetViews>
  <sheetFormatPr defaultRowHeight="11.25" x14ac:dyDescent="0.15"/>
  <cols>
    <col min="1" max="1" width="9.140625" style="23"/>
    <col min="2" max="2" width="40.85546875" style="23" customWidth="1"/>
    <col min="3" max="3" width="8.28515625" style="23" customWidth="1"/>
    <col min="4" max="4" width="16.140625" style="109" customWidth="1"/>
    <col min="5" max="5" width="16.140625" style="23" customWidth="1"/>
    <col min="6" max="16384" width="9.140625" style="23"/>
  </cols>
  <sheetData>
    <row r="1" spans="1:9" x14ac:dyDescent="0.15">
      <c r="B1" s="107" t="s">
        <v>506</v>
      </c>
    </row>
    <row r="3" spans="1:9" ht="21.75" customHeight="1" x14ac:dyDescent="0.15">
      <c r="A3" s="23" t="str">
        <f>RESUMO!A6</f>
        <v>Objeto:</v>
      </c>
      <c r="B3" s="327" t="str">
        <f>RESUMO!C6</f>
        <v>Demolição de prédio, Reforma do Almoxarifado e Reforma dos CRR's - Galpões.</v>
      </c>
      <c r="C3" s="327"/>
      <c r="D3" s="327"/>
      <c r="E3" s="327"/>
    </row>
    <row r="4" spans="1:9" x14ac:dyDescent="0.15">
      <c r="A4" s="23" t="str">
        <f>RESUMO!A7</f>
        <v xml:space="preserve">Local:                    </v>
      </c>
      <c r="B4" s="23" t="str">
        <f>RESUMO!C7</f>
        <v>Av. dos Coqueiros - s/nº - Franco da Rocha - São Paulo</v>
      </c>
    </row>
    <row r="6" spans="1:9" ht="12.75" x14ac:dyDescent="0.2">
      <c r="A6" s="114"/>
      <c r="B6" s="115" t="s">
        <v>507</v>
      </c>
      <c r="C6" s="116" t="s">
        <v>508</v>
      </c>
      <c r="D6" s="117"/>
      <c r="E6" s="118"/>
      <c r="G6" s="126"/>
      <c r="H6" s="126"/>
      <c r="I6" s="126"/>
    </row>
    <row r="7" spans="1:9" ht="12.75" x14ac:dyDescent="0.2">
      <c r="A7" s="114"/>
      <c r="B7" s="119" t="s">
        <v>509</v>
      </c>
      <c r="C7" s="120" t="s">
        <v>510</v>
      </c>
      <c r="D7" s="121"/>
      <c r="E7" s="122"/>
      <c r="G7" s="126"/>
      <c r="H7" s="126"/>
      <c r="I7" s="126"/>
    </row>
    <row r="8" spans="1:9" ht="12.75" x14ac:dyDescent="0.2">
      <c r="A8" s="114"/>
      <c r="B8" s="119" t="s">
        <v>511</v>
      </c>
      <c r="C8" s="120" t="s">
        <v>512</v>
      </c>
      <c r="D8" s="121"/>
      <c r="E8" s="122"/>
      <c r="G8" s="126"/>
      <c r="H8" s="126"/>
      <c r="I8" s="126"/>
    </row>
    <row r="9" spans="1:9" ht="12.75" x14ac:dyDescent="0.2">
      <c r="A9" s="114"/>
      <c r="B9" s="119" t="s">
        <v>513</v>
      </c>
      <c r="C9" s="120" t="s">
        <v>514</v>
      </c>
      <c r="D9" s="121"/>
      <c r="E9" s="122"/>
      <c r="G9" s="126"/>
      <c r="H9" s="126"/>
      <c r="I9" s="126"/>
    </row>
    <row r="10" spans="1:9" ht="12.75" x14ac:dyDescent="0.2">
      <c r="A10" s="114"/>
      <c r="B10" s="119" t="s">
        <v>515</v>
      </c>
      <c r="C10" s="120" t="s">
        <v>516</v>
      </c>
      <c r="D10" s="121"/>
      <c r="E10" s="122"/>
      <c r="G10" s="126"/>
      <c r="H10" s="126"/>
      <c r="I10" s="126"/>
    </row>
    <row r="11" spans="1:9" ht="12.75" x14ac:dyDescent="0.2">
      <c r="A11" s="114"/>
      <c r="B11" s="119" t="s">
        <v>517</v>
      </c>
      <c r="C11" s="120" t="s">
        <v>518</v>
      </c>
      <c r="D11" s="121">
        <f>SUM(D12:D14)</f>
        <v>0</v>
      </c>
      <c r="E11" s="122"/>
      <c r="G11" s="126"/>
      <c r="H11" s="126"/>
      <c r="I11" s="126"/>
    </row>
    <row r="12" spans="1:9" ht="12.75" x14ac:dyDescent="0.2">
      <c r="A12" s="114"/>
      <c r="B12" s="123" t="s">
        <v>519</v>
      </c>
      <c r="C12" s="124"/>
      <c r="D12" s="125"/>
      <c r="E12" s="122"/>
      <c r="G12" s="126"/>
      <c r="H12" s="126"/>
      <c r="I12" s="126"/>
    </row>
    <row r="13" spans="1:9" ht="12.75" x14ac:dyDescent="0.2">
      <c r="A13" s="114"/>
      <c r="B13" s="123" t="s">
        <v>520</v>
      </c>
      <c r="C13" s="124"/>
      <c r="D13" s="125"/>
      <c r="E13" s="122"/>
      <c r="G13" s="126"/>
      <c r="H13" s="126"/>
      <c r="I13" s="126"/>
    </row>
    <row r="14" spans="1:9" ht="12.75" x14ac:dyDescent="0.2">
      <c r="A14" s="114"/>
      <c r="B14" s="123" t="s">
        <v>521</v>
      </c>
      <c r="C14" s="124"/>
      <c r="D14" s="125"/>
      <c r="E14" s="122"/>
      <c r="G14" s="126"/>
      <c r="H14" s="126"/>
      <c r="I14" s="126"/>
    </row>
    <row r="15" spans="1:9" x14ac:dyDescent="0.15">
      <c r="A15" s="72"/>
      <c r="B15" s="72"/>
      <c r="C15" s="72"/>
      <c r="D15" s="112"/>
      <c r="E15" s="72"/>
    </row>
    <row r="16" spans="1:9" ht="47.25" customHeight="1" x14ac:dyDescent="0.15">
      <c r="A16" s="72"/>
      <c r="B16" s="328" t="s">
        <v>522</v>
      </c>
      <c r="C16" s="329"/>
      <c r="D16" s="329"/>
      <c r="E16" s="72"/>
    </row>
    <row r="17" spans="1:7" x14ac:dyDescent="0.15">
      <c r="A17" s="110"/>
      <c r="B17" s="110"/>
      <c r="C17" s="110"/>
      <c r="D17" s="111"/>
      <c r="E17" s="72"/>
    </row>
    <row r="18" spans="1:7" x14ac:dyDescent="0.15">
      <c r="A18" s="72"/>
      <c r="B18" s="72"/>
      <c r="C18" s="72"/>
      <c r="D18" s="112"/>
      <c r="E18" s="72"/>
    </row>
    <row r="19" spans="1:7" x14ac:dyDescent="0.15">
      <c r="A19" s="72"/>
      <c r="B19" s="72"/>
      <c r="C19" s="72"/>
      <c r="D19" s="112"/>
      <c r="E19" s="72"/>
    </row>
    <row r="20" spans="1:7" ht="12.75" x14ac:dyDescent="0.2">
      <c r="A20" s="72"/>
      <c r="B20" s="128" t="s">
        <v>523</v>
      </c>
      <c r="C20" s="110"/>
      <c r="D20" s="121">
        <f>((1+(D6+D7+D8))*(1+D9)*(1+D10))/(1-D11)-1</f>
        <v>0</v>
      </c>
      <c r="E20" s="72"/>
    </row>
    <row r="21" spans="1:7" ht="12.75" x14ac:dyDescent="0.2">
      <c r="A21" s="110"/>
      <c r="B21" s="110"/>
      <c r="C21" s="110"/>
      <c r="D21" s="127"/>
      <c r="E21" s="72"/>
    </row>
    <row r="22" spans="1:7" x14ac:dyDescent="0.15">
      <c r="A22" s="72"/>
      <c r="B22" s="72"/>
      <c r="C22" s="72"/>
      <c r="D22" s="236"/>
      <c r="E22" s="72"/>
    </row>
    <row r="23" spans="1:7" x14ac:dyDescent="0.15">
      <c r="A23" s="72"/>
      <c r="B23" s="72"/>
      <c r="C23" s="72"/>
      <c r="D23" s="112"/>
      <c r="E23" s="72"/>
    </row>
    <row r="24" spans="1:7" x14ac:dyDescent="0.15">
      <c r="A24" s="72"/>
      <c r="B24" s="72"/>
      <c r="C24" s="72"/>
      <c r="D24" s="112"/>
      <c r="E24" s="72"/>
    </row>
    <row r="25" spans="1:7" x14ac:dyDescent="0.15">
      <c r="A25" s="72"/>
      <c r="B25" s="113"/>
      <c r="C25" s="72"/>
      <c r="D25" s="112"/>
      <c r="E25" s="72"/>
    </row>
    <row r="27" spans="1:7" ht="15" x14ac:dyDescent="0.25">
      <c r="F27" s="214"/>
      <c r="G27" s="214"/>
    </row>
  </sheetData>
  <mergeCells count="2">
    <mergeCell ref="B16:D16"/>
    <mergeCell ref="B3:E3"/>
  </mergeCells>
  <pageMargins left="0.86614173228346458" right="0.51181102362204722" top="1.3779527559055118" bottom="0.78740157480314965" header="0.31496062992125984" footer="0.31496062992125984"/>
  <pageSetup paperSize="9" scale="96" orientation="portrait" horizontalDpi="4294967294" verticalDpi="4294967294" r:id="rId1"/>
  <headerFooter>
    <oddFooter>&amp;R&amp;"Verdana,Normal"&amp;9Página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Planilha</vt:lpstr>
      <vt:lpstr>RESUMO</vt:lpstr>
      <vt:lpstr>CRONOGRAMA</vt:lpstr>
      <vt:lpstr>BDI</vt:lpstr>
      <vt:lpstr>BDI!Area_de_impressao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Issau Omuro</cp:lastModifiedBy>
  <cp:lastPrinted>2019-06-11T17:46:36Z</cp:lastPrinted>
  <dcterms:created xsi:type="dcterms:W3CDTF">2017-06-28T14:49:31Z</dcterms:created>
  <dcterms:modified xsi:type="dcterms:W3CDTF">2019-06-11T17:48:34Z</dcterms:modified>
</cp:coreProperties>
</file>